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20" yWindow="-120" windowWidth="24240" windowHeight="13740" activeTab="3"/>
  </bookViews>
  <sheets>
    <sheet name="Pokyny pro vyplnění" sheetId="11" r:id="rId1"/>
    <sheet name="Stavba" sheetId="1" r:id="rId2"/>
    <sheet name="VzorPolozky" sheetId="10" state="hidden" r:id="rId3"/>
    <sheet name="01 KOL-006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KOL-006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KOL-006 Pol'!$A$1:$X$203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7" i="1"/>
  <c r="I66"/>
  <c r="I65"/>
  <c r="I64"/>
  <c r="I63"/>
  <c r="I62"/>
  <c r="I61"/>
  <c r="I60"/>
  <c r="I59"/>
  <c r="I17" s="1"/>
  <c r="I58"/>
  <c r="I57"/>
  <c r="I56"/>
  <c r="I55"/>
  <c r="I54"/>
  <c r="I53"/>
  <c r="I52"/>
  <c r="I51"/>
  <c r="I68" s="1"/>
  <c r="J67" s="1"/>
  <c r="I50"/>
  <c r="G42"/>
  <c r="F42"/>
  <c r="G41"/>
  <c r="F41"/>
  <c r="G39"/>
  <c r="G43" s="1"/>
  <c r="G25" s="1"/>
  <c r="A25" s="1"/>
  <c r="F39"/>
  <c r="G202" i="12"/>
  <c r="BA200"/>
  <c r="BA195"/>
  <c r="BA64"/>
  <c r="BA35"/>
  <c r="BA26"/>
  <c r="BA23"/>
  <c r="BA20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9"/>
  <c r="I19"/>
  <c r="I18" s="1"/>
  <c r="K19"/>
  <c r="M19"/>
  <c r="O19"/>
  <c r="Q19"/>
  <c r="Q18" s="1"/>
  <c r="V19"/>
  <c r="G22"/>
  <c r="M22" s="1"/>
  <c r="I22"/>
  <c r="K22"/>
  <c r="K18" s="1"/>
  <c r="O22"/>
  <c r="O18" s="1"/>
  <c r="Q22"/>
  <c r="V22"/>
  <c r="V18" s="1"/>
  <c r="G25"/>
  <c r="I25"/>
  <c r="K25"/>
  <c r="M25"/>
  <c r="O25"/>
  <c r="Q25"/>
  <c r="V25"/>
  <c r="G28"/>
  <c r="M28" s="1"/>
  <c r="I28"/>
  <c r="K28"/>
  <c r="O28"/>
  <c r="Q28"/>
  <c r="V28"/>
  <c r="G31"/>
  <c r="I31"/>
  <c r="K31"/>
  <c r="M31"/>
  <c r="O31"/>
  <c r="Q31"/>
  <c r="V31"/>
  <c r="G39"/>
  <c r="I39"/>
  <c r="I38" s="1"/>
  <c r="K39"/>
  <c r="M39"/>
  <c r="O39"/>
  <c r="Q39"/>
  <c r="Q38" s="1"/>
  <c r="V39"/>
  <c r="G42"/>
  <c r="M42" s="1"/>
  <c r="I42"/>
  <c r="K42"/>
  <c r="K38" s="1"/>
  <c r="O42"/>
  <c r="O38" s="1"/>
  <c r="Q42"/>
  <c r="V42"/>
  <c r="V38" s="1"/>
  <c r="G45"/>
  <c r="I45"/>
  <c r="K45"/>
  <c r="M45"/>
  <c r="O45"/>
  <c r="Q45"/>
  <c r="V45"/>
  <c r="G49"/>
  <c r="M49" s="1"/>
  <c r="I49"/>
  <c r="K49"/>
  <c r="O49"/>
  <c r="Q49"/>
  <c r="V49"/>
  <c r="G52"/>
  <c r="I52"/>
  <c r="K52"/>
  <c r="M52"/>
  <c r="O52"/>
  <c r="Q52"/>
  <c r="V52"/>
  <c r="G55"/>
  <c r="M55" s="1"/>
  <c r="I55"/>
  <c r="K55"/>
  <c r="O55"/>
  <c r="Q55"/>
  <c r="V55"/>
  <c r="I62"/>
  <c r="Q62"/>
  <c r="G63"/>
  <c r="G62" s="1"/>
  <c r="I63"/>
  <c r="K63"/>
  <c r="K62" s="1"/>
  <c r="O63"/>
  <c r="O62" s="1"/>
  <c r="Q63"/>
  <c r="V63"/>
  <c r="V62" s="1"/>
  <c r="G66"/>
  <c r="G65" s="1"/>
  <c r="I66"/>
  <c r="K66"/>
  <c r="K65" s="1"/>
  <c r="O66"/>
  <c r="O65" s="1"/>
  <c r="Q66"/>
  <c r="V66"/>
  <c r="V65" s="1"/>
  <c r="G68"/>
  <c r="I68"/>
  <c r="I65" s="1"/>
  <c r="K68"/>
  <c r="M68"/>
  <c r="O68"/>
  <c r="Q68"/>
  <c r="Q65" s="1"/>
  <c r="V68"/>
  <c r="G71"/>
  <c r="M71" s="1"/>
  <c r="I71"/>
  <c r="K71"/>
  <c r="O71"/>
  <c r="Q71"/>
  <c r="V71"/>
  <c r="G73"/>
  <c r="I73"/>
  <c r="K73"/>
  <c r="M73"/>
  <c r="O73"/>
  <c r="Q73"/>
  <c r="V73"/>
  <c r="G77"/>
  <c r="M77" s="1"/>
  <c r="I77"/>
  <c r="K77"/>
  <c r="O77"/>
  <c r="Q77"/>
  <c r="V77"/>
  <c r="G80"/>
  <c r="I80"/>
  <c r="K80"/>
  <c r="M80"/>
  <c r="O80"/>
  <c r="Q80"/>
  <c r="V80"/>
  <c r="G82"/>
  <c r="M82" s="1"/>
  <c r="I82"/>
  <c r="K82"/>
  <c r="O82"/>
  <c r="Q82"/>
  <c r="V82"/>
  <c r="G84"/>
  <c r="I84"/>
  <c r="K84"/>
  <c r="M84"/>
  <c r="O84"/>
  <c r="Q84"/>
  <c r="V84"/>
  <c r="G87"/>
  <c r="M87" s="1"/>
  <c r="I87"/>
  <c r="K87"/>
  <c r="O87"/>
  <c r="Q87"/>
  <c r="V87"/>
  <c r="G90"/>
  <c r="I90"/>
  <c r="K90"/>
  <c r="M90"/>
  <c r="O90"/>
  <c r="Q90"/>
  <c r="V90"/>
  <c r="G92"/>
  <c r="M92" s="1"/>
  <c r="I92"/>
  <c r="K92"/>
  <c r="O92"/>
  <c r="Q92"/>
  <c r="V92"/>
  <c r="I93"/>
  <c r="Q93"/>
  <c r="G94"/>
  <c r="G93" s="1"/>
  <c r="I94"/>
  <c r="K94"/>
  <c r="K93" s="1"/>
  <c r="O94"/>
  <c r="O93" s="1"/>
  <c r="Q94"/>
  <c r="V94"/>
  <c r="V93" s="1"/>
  <c r="I96"/>
  <c r="Q96"/>
  <c r="G97"/>
  <c r="G96" s="1"/>
  <c r="I97"/>
  <c r="K97"/>
  <c r="K96" s="1"/>
  <c r="O97"/>
  <c r="O96" s="1"/>
  <c r="Q97"/>
  <c r="V97"/>
  <c r="V96" s="1"/>
  <c r="G99"/>
  <c r="G98" s="1"/>
  <c r="I99"/>
  <c r="K99"/>
  <c r="K98" s="1"/>
  <c r="O99"/>
  <c r="O98" s="1"/>
  <c r="Q99"/>
  <c r="V99"/>
  <c r="V98" s="1"/>
  <c r="G100"/>
  <c r="I100"/>
  <c r="I98" s="1"/>
  <c r="K100"/>
  <c r="M100"/>
  <c r="O100"/>
  <c r="Q100"/>
  <c r="Q98" s="1"/>
  <c r="V100"/>
  <c r="G101"/>
  <c r="M101" s="1"/>
  <c r="I101"/>
  <c r="K101"/>
  <c r="O101"/>
  <c r="Q101"/>
  <c r="V101"/>
  <c r="G102"/>
  <c r="I102"/>
  <c r="K102"/>
  <c r="M102"/>
  <c r="O102"/>
  <c r="Q102"/>
  <c r="V102"/>
  <c r="G103"/>
  <c r="M103" s="1"/>
  <c r="I103"/>
  <c r="K103"/>
  <c r="O103"/>
  <c r="Q103"/>
  <c r="V103"/>
  <c r="G106"/>
  <c r="I106"/>
  <c r="K106"/>
  <c r="M106"/>
  <c r="O106"/>
  <c r="Q106"/>
  <c r="V106"/>
  <c r="G108"/>
  <c r="M108" s="1"/>
  <c r="I108"/>
  <c r="K108"/>
  <c r="O108"/>
  <c r="Q108"/>
  <c r="V108"/>
  <c r="G109"/>
  <c r="I109"/>
  <c r="K109"/>
  <c r="M109"/>
  <c r="O109"/>
  <c r="Q109"/>
  <c r="V109"/>
  <c r="G110"/>
  <c r="M110" s="1"/>
  <c r="I110"/>
  <c r="K110"/>
  <c r="O110"/>
  <c r="Q110"/>
  <c r="V110"/>
  <c r="G111"/>
  <c r="I111"/>
  <c r="K111"/>
  <c r="M111"/>
  <c r="O111"/>
  <c r="Q111"/>
  <c r="V111"/>
  <c r="G112"/>
  <c r="M112" s="1"/>
  <c r="I112"/>
  <c r="K112"/>
  <c r="O112"/>
  <c r="Q112"/>
  <c r="V112"/>
  <c r="G113"/>
  <c r="I113"/>
  <c r="K113"/>
  <c r="M113"/>
  <c r="O113"/>
  <c r="Q113"/>
  <c r="V113"/>
  <c r="G114"/>
  <c r="M114" s="1"/>
  <c r="I114"/>
  <c r="K114"/>
  <c r="O114"/>
  <c r="Q114"/>
  <c r="V114"/>
  <c r="G117"/>
  <c r="G116" s="1"/>
  <c r="I117"/>
  <c r="I116" s="1"/>
  <c r="K117"/>
  <c r="K116" s="1"/>
  <c r="O117"/>
  <c r="O116" s="1"/>
  <c r="Q117"/>
  <c r="Q116" s="1"/>
  <c r="V117"/>
  <c r="V116" s="1"/>
  <c r="G119"/>
  <c r="G118" s="1"/>
  <c r="I119"/>
  <c r="I118" s="1"/>
  <c r="K119"/>
  <c r="K118" s="1"/>
  <c r="M119"/>
  <c r="M118" s="1"/>
  <c r="O119"/>
  <c r="O118" s="1"/>
  <c r="Q119"/>
  <c r="Q118" s="1"/>
  <c r="V119"/>
  <c r="V118" s="1"/>
  <c r="G121"/>
  <c r="I121"/>
  <c r="I120" s="1"/>
  <c r="K121"/>
  <c r="M121"/>
  <c r="O121"/>
  <c r="Q121"/>
  <c r="Q120" s="1"/>
  <c r="V121"/>
  <c r="G123"/>
  <c r="G120" s="1"/>
  <c r="I123"/>
  <c r="K123"/>
  <c r="K120" s="1"/>
  <c r="O123"/>
  <c r="O120" s="1"/>
  <c r="Q123"/>
  <c r="V123"/>
  <c r="V120" s="1"/>
  <c r="G125"/>
  <c r="I125"/>
  <c r="K125"/>
  <c r="M125"/>
  <c r="O125"/>
  <c r="Q125"/>
  <c r="V125"/>
  <c r="G127"/>
  <c r="M127" s="1"/>
  <c r="I127"/>
  <c r="K127"/>
  <c r="O127"/>
  <c r="Q127"/>
  <c r="V127"/>
  <c r="G130"/>
  <c r="I130"/>
  <c r="K130"/>
  <c r="M130"/>
  <c r="O130"/>
  <c r="Q130"/>
  <c r="V130"/>
  <c r="G133"/>
  <c r="M133" s="1"/>
  <c r="I133"/>
  <c r="K133"/>
  <c r="O133"/>
  <c r="Q133"/>
  <c r="V133"/>
  <c r="G136"/>
  <c r="I136"/>
  <c r="K136"/>
  <c r="M136"/>
  <c r="O136"/>
  <c r="Q136"/>
  <c r="V136"/>
  <c r="G139"/>
  <c r="M139" s="1"/>
  <c r="I139"/>
  <c r="K139"/>
  <c r="O139"/>
  <c r="Q139"/>
  <c r="V139"/>
  <c r="G141"/>
  <c r="I141"/>
  <c r="K141"/>
  <c r="M141"/>
  <c r="O141"/>
  <c r="Q141"/>
  <c r="V141"/>
  <c r="G144"/>
  <c r="I144"/>
  <c r="I143" s="1"/>
  <c r="K144"/>
  <c r="M144"/>
  <c r="O144"/>
  <c r="Q144"/>
  <c r="Q143" s="1"/>
  <c r="V144"/>
  <c r="G146"/>
  <c r="G143" s="1"/>
  <c r="I146"/>
  <c r="K146"/>
  <c r="K143" s="1"/>
  <c r="O146"/>
  <c r="O143" s="1"/>
  <c r="Q146"/>
  <c r="V146"/>
  <c r="V143" s="1"/>
  <c r="G148"/>
  <c r="I148"/>
  <c r="K148"/>
  <c r="M148"/>
  <c r="O148"/>
  <c r="Q148"/>
  <c r="V148"/>
  <c r="G152"/>
  <c r="M152" s="1"/>
  <c r="I152"/>
  <c r="K152"/>
  <c r="O152"/>
  <c r="Q152"/>
  <c r="V152"/>
  <c r="G156"/>
  <c r="I156"/>
  <c r="K156"/>
  <c r="M156"/>
  <c r="O156"/>
  <c r="Q156"/>
  <c r="V156"/>
  <c r="G158"/>
  <c r="M158" s="1"/>
  <c r="I158"/>
  <c r="K158"/>
  <c r="O158"/>
  <c r="Q158"/>
  <c r="V158"/>
  <c r="G160"/>
  <c r="G159" s="1"/>
  <c r="I160"/>
  <c r="K160"/>
  <c r="K159" s="1"/>
  <c r="O160"/>
  <c r="O159" s="1"/>
  <c r="Q160"/>
  <c r="V160"/>
  <c r="V159" s="1"/>
  <c r="G163"/>
  <c r="I163"/>
  <c r="I159" s="1"/>
  <c r="K163"/>
  <c r="M163"/>
  <c r="O163"/>
  <c r="Q163"/>
  <c r="Q159" s="1"/>
  <c r="V163"/>
  <c r="G165"/>
  <c r="I165"/>
  <c r="I164" s="1"/>
  <c r="K165"/>
  <c r="M165"/>
  <c r="O165"/>
  <c r="Q165"/>
  <c r="Q164" s="1"/>
  <c r="V165"/>
  <c r="G166"/>
  <c r="G164" s="1"/>
  <c r="I166"/>
  <c r="K166"/>
  <c r="K164" s="1"/>
  <c r="O166"/>
  <c r="O164" s="1"/>
  <c r="Q166"/>
  <c r="V166"/>
  <c r="V164" s="1"/>
  <c r="G169"/>
  <c r="I169"/>
  <c r="K169"/>
  <c r="M169"/>
  <c r="O169"/>
  <c r="Q169"/>
  <c r="V169"/>
  <c r="G178"/>
  <c r="M178" s="1"/>
  <c r="I178"/>
  <c r="K178"/>
  <c r="O178"/>
  <c r="Q178"/>
  <c r="V178"/>
  <c r="I182"/>
  <c r="Q182"/>
  <c r="G183"/>
  <c r="G182" s="1"/>
  <c r="I183"/>
  <c r="K183"/>
  <c r="K182" s="1"/>
  <c r="O183"/>
  <c r="O182" s="1"/>
  <c r="Q183"/>
  <c r="V183"/>
  <c r="V182" s="1"/>
  <c r="G185"/>
  <c r="G184" s="1"/>
  <c r="I185"/>
  <c r="K185"/>
  <c r="K184" s="1"/>
  <c r="O185"/>
  <c r="O184" s="1"/>
  <c r="Q185"/>
  <c r="V185"/>
  <c r="V184" s="1"/>
  <c r="G186"/>
  <c r="I186"/>
  <c r="I184" s="1"/>
  <c r="K186"/>
  <c r="M186"/>
  <c r="O186"/>
  <c r="Q186"/>
  <c r="Q184" s="1"/>
  <c r="V186"/>
  <c r="G187"/>
  <c r="M187" s="1"/>
  <c r="I187"/>
  <c r="K187"/>
  <c r="O187"/>
  <c r="Q187"/>
  <c r="V187"/>
  <c r="G189"/>
  <c r="I189"/>
  <c r="K189"/>
  <c r="M189"/>
  <c r="O189"/>
  <c r="Q189"/>
  <c r="V189"/>
  <c r="G190"/>
  <c r="M190" s="1"/>
  <c r="I190"/>
  <c r="K190"/>
  <c r="O190"/>
  <c r="Q190"/>
  <c r="V190"/>
  <c r="G192"/>
  <c r="G191" s="1"/>
  <c r="I192"/>
  <c r="K192"/>
  <c r="K191" s="1"/>
  <c r="O192"/>
  <c r="O191" s="1"/>
  <c r="Q192"/>
  <c r="V192"/>
  <c r="V191" s="1"/>
  <c r="G194"/>
  <c r="I194"/>
  <c r="I191" s="1"/>
  <c r="K194"/>
  <c r="M194"/>
  <c r="O194"/>
  <c r="Q194"/>
  <c r="Q191" s="1"/>
  <c r="V194"/>
  <c r="G196"/>
  <c r="M196" s="1"/>
  <c r="I196"/>
  <c r="K196"/>
  <c r="O196"/>
  <c r="Q196"/>
  <c r="V196"/>
  <c r="G199"/>
  <c r="G198" s="1"/>
  <c r="I199"/>
  <c r="I198" s="1"/>
  <c r="K199"/>
  <c r="K198" s="1"/>
  <c r="O199"/>
  <c r="O198" s="1"/>
  <c r="Q199"/>
  <c r="Q198" s="1"/>
  <c r="V199"/>
  <c r="V198" s="1"/>
  <c r="AE202"/>
  <c r="AF202"/>
  <c r="I20" i="1"/>
  <c r="I19"/>
  <c r="I18"/>
  <c r="I16"/>
  <c r="F43"/>
  <c r="H42"/>
  <c r="I42" s="1"/>
  <c r="H41"/>
  <c r="I41" s="1"/>
  <c r="H40"/>
  <c r="I40" s="1"/>
  <c r="J52" l="1"/>
  <c r="J50"/>
  <c r="J54"/>
  <c r="J51"/>
  <c r="J53"/>
  <c r="J55"/>
  <c r="J56"/>
  <c r="J57"/>
  <c r="J58"/>
  <c r="J59"/>
  <c r="J60"/>
  <c r="J61"/>
  <c r="J62"/>
  <c r="J63"/>
  <c r="J64"/>
  <c r="J65"/>
  <c r="J66"/>
  <c r="G26"/>
  <c r="A26"/>
  <c r="G28"/>
  <c r="H39"/>
  <c r="H43" s="1"/>
  <c r="G23"/>
  <c r="M199" i="12"/>
  <c r="M198" s="1"/>
  <c r="M38"/>
  <c r="M18"/>
  <c r="M8"/>
  <c r="M192"/>
  <c r="M191" s="1"/>
  <c r="M185"/>
  <c r="M184" s="1"/>
  <c r="M183"/>
  <c r="M182" s="1"/>
  <c r="M166"/>
  <c r="M164" s="1"/>
  <c r="M160"/>
  <c r="M159" s="1"/>
  <c r="M146"/>
  <c r="M143" s="1"/>
  <c r="M123"/>
  <c r="M120" s="1"/>
  <c r="G38"/>
  <c r="G18"/>
  <c r="G8"/>
  <c r="M117"/>
  <c r="M116" s="1"/>
  <c r="M99"/>
  <c r="M98" s="1"/>
  <c r="M97"/>
  <c r="M96" s="1"/>
  <c r="M94"/>
  <c r="M93" s="1"/>
  <c r="M66"/>
  <c r="M65" s="1"/>
  <c r="M63"/>
  <c r="M62" s="1"/>
  <c r="I39" i="1"/>
  <c r="I43" s="1"/>
  <c r="J41" s="1"/>
  <c r="I21"/>
  <c r="J28"/>
  <c r="J26"/>
  <c r="G38"/>
  <c r="F38"/>
  <c r="J23"/>
  <c r="J24"/>
  <c r="J25"/>
  <c r="J27"/>
  <c r="E24"/>
  <c r="E26"/>
  <c r="J68" l="1"/>
  <c r="A23"/>
  <c r="J40"/>
  <c r="J39"/>
  <c r="J43" s="1"/>
  <c r="J42"/>
  <c r="A24" l="1"/>
  <c r="G24"/>
  <c r="A27" s="1"/>
  <c r="G29" l="1"/>
  <c r="G27" s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Marie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<sst xmlns="http://schemas.openxmlformats.org/spreadsheetml/2006/main" count="1033" uniqueCount="391">
  <si>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</si>
  <si>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</si>
  <si>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</si>
  <si>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</si>
  <si>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</si>
  <si>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</si>
  <si>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</si>
  <si>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</si>
  <si>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</si>
  <si>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</si>
  <si>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</si>
  <si>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</si>
  <si>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</si>
  <si>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</si>
  <si>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</si>
  <si>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</si>
  <si>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</si>
  <si>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</si>
  <si>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</si>
  <si>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</si>
  <si>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</si>
  <si>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</si>
  <si>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</si>
  <si>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</si>
  <si>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</si>
  <si>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</si>
  <si>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</si>
  <si>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</si>
  <si>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</si>
  <si>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</si>
  <si>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</si>
  <si>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</si>
  <si>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</si>
  <si>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</si>
  <si>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</si>
  <si>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</si>
  <si>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</si>
  <si>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</si>
  <si>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</si>
  <si>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</si>
  <si>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</si>
  <si>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</si>
  <si>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</si>
  <si>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KOL-006</t>
  </si>
  <si>
    <t>ZŠ Úvoz 55, Brno - oprava kabinetů ve 4.np</t>
  </si>
  <si>
    <t>01</t>
  </si>
  <si>
    <t>Oprava kabinetů ve 4.np</t>
  </si>
  <si>
    <t>Objekt:</t>
  </si>
  <si>
    <t>Rozpočet:</t>
  </si>
  <si>
    <t>ZŠ Úvoz 55, Brno - oprava kabinetů</t>
  </si>
  <si>
    <t>Ing. Šárka Kolajová</t>
  </si>
  <si>
    <t>Bráfova 9a</t>
  </si>
  <si>
    <t xml:space="preserve">Brno-Žabovřesky </t>
  </si>
  <si>
    <t>61600</t>
  </si>
  <si>
    <t>68106581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</si>
  <si>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</si>
  <si>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</si>
  <si>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</si>
  <si>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</si>
  <si>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</si>
  <si>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</si>
  <si>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</si>
  <si>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</si>
  <si>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342</t>
  </si>
  <si>
    <t>Sádrokartonové konstrukce</t>
  </si>
  <si>
    <t>61</t>
  </si>
  <si>
    <t>Úpravy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</si>
  <si>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</si>
  <si>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</si>
  <si>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</si>
  <si>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</si>
  <si>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</si>
  <si>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</si>
  <si>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720</t>
  </si>
  <si>
    <t>Zdravotechnická instalace</t>
  </si>
  <si>
    <t>766</t>
  </si>
  <si>
    <t>Konstrukce truhlářské</t>
  </si>
  <si>
    <t>767</t>
  </si>
  <si>
    <t>Konstrukce zámečnické</t>
  </si>
  <si>
    <t>769</t>
  </si>
  <si>
    <t>Otvorové prvky z plastu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</si>
  <si>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</si>
  <si>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</si>
  <si>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</si>
  <si>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</si>
  <si>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</si>
  <si>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</si>
  <si>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</si>
  <si>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</si>
  <si>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</si>
  <si>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</si>
  <si>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</si>
  <si>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</si>
  <si>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</si>
  <si>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</si>
  <si>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</si>
  <si>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</si>
  <si>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</si>
  <si>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</si>
  <si>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</si>
  <si>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</si>
  <si>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</si>
  <si>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</si>
  <si>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</si>
  <si>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</si>
  <si>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</si>
  <si>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</si>
  <si>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</si>
  <si>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</si>
  <si>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</si>
  <si>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</si>
  <si>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</si>
  <si>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</si>
  <si>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</si>
  <si>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</si>
  <si>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</si>
  <si>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</si>
  <si>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</si>
  <si>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</si>
  <si>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</si>
  <si>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</si>
  <si>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</si>
  <si>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</si>
  <si>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</si>
  <si>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317944311RT2</t>
  </si>
  <si>
    <t>Dodání a osazení válcovaných nosníků do připravených otvorů I 100</t>
  </si>
  <si>
    <t>t</t>
  </si>
  <si>
    <t>801-4</t>
  </si>
  <si>
    <t>RTS 19/ II</t>
  </si>
  <si>
    <t>Práce</t>
  </si>
  <si>
    <t>POL1_</t>
  </si>
  <si>
    <t>bez zazdění hlav, s nařezáním nosníků na potřebný rozměr,</t>
  </si>
  <si>
    <t>SPI</t>
  </si>
  <si>
    <t>m.č.401 : 8,34*1,30*1,08*0,001</t>
  </si>
  <si>
    <t>VV</t>
  </si>
  <si>
    <t>342255024RT1</t>
  </si>
  <si>
    <t>Příčky z cihel a tvárnic nepálených příčky z příčkovek pórobetonových tloušťky 100 mm</t>
  </si>
  <si>
    <t>m2</t>
  </si>
  <si>
    <t>801-1</t>
  </si>
  <si>
    <t>včetně pomocného lešení</t>
  </si>
  <si>
    <t>m.č.402 : 2,15*3,60</t>
  </si>
  <si>
    <t>346244381RT2</t>
  </si>
  <si>
    <t>Plentování ocelových nosníků jednostranné výšky do 200 mm</t>
  </si>
  <si>
    <t>jakýmikoliv cihlami,</t>
  </si>
  <si>
    <t>mm.č.401-403 : 1,30*0,10*2</t>
  </si>
  <si>
    <t>342261111RXX</t>
  </si>
  <si>
    <t>Příčky z desek sádrokartonových jednoduché opláštění bez izolace, konstrukce CW 50 tloušťka příčky 75 mm, desky standard, tloušťky 12,5 mm, bez izolace , požární odolnost EI 15</t>
  </si>
  <si>
    <t>zřízení nosné konstrukce příčky, vložení tepelné izolace tl. do 5 cm, montáž desek, tmelení spár Q2 a úprava rohů. Včetně dodávek materiálu.</t>
  </si>
  <si>
    <t>m.č.403 - nad stěnou : 4,00*0,30*0,50</t>
  </si>
  <si>
    <t>342261112RS1</t>
  </si>
  <si>
    <t>Příčky z desek sádrokartonových jednoduché opláštění, jednoduchá konstrukce CW 75 tloušťka příčky 100 mm, desky standard, tloušťky 12,5 mm, tloušťka izolace 60 mm</t>
  </si>
  <si>
    <t>m.č.401 : (0,45+0,33)*2,18</t>
  </si>
  <si>
    <t>342261113RS1</t>
  </si>
  <si>
    <t>Příčky z desek sádrokartonových jednoduché opláštění, jednoduchá konstrukce CW 100 tloušťka příčky 125 mm, desky standard, tloušťky 12,5 mm, tloušťka izolace 80 mm</t>
  </si>
  <si>
    <t>m.č.402 : 2,15*(0,80+0,60)-1,80*0,50</t>
  </si>
  <si>
    <t>342668111R00</t>
  </si>
  <si>
    <t>Těsnění styku příčky se stávající stěnou PU pěnou</t>
  </si>
  <si>
    <t>m</t>
  </si>
  <si>
    <t>m.č.401 : 2,18*2+,88</t>
  </si>
  <si>
    <t>m.č.402 : 3,60*2+2,15</t>
  </si>
  <si>
    <t>954312201R00</t>
  </si>
  <si>
    <t>Obklady konstrukcí sádrokartonovými deskami opláštění vodorovných konstrukcí dvoustranné od 200x200 mm do 500x500 mm, deskami standard tl. 12,5 mm</t>
  </si>
  <si>
    <t>POP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</si>
  <si>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</si>
  <si>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</si>
  <si>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</si>
  <si>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 xml:space="preserve">obklad rozvodů ZTI  pod stropem v 3.np : </t>
  </si>
  <si>
    <t>7,10</t>
  </si>
  <si>
    <t>602021141RT1</t>
  </si>
  <si>
    <t xml:space="preserve">Omítka stěn z hotových směsí vrstva štuková, vápenná,  , tloušťka vrstvy 2 mm,  </t>
  </si>
  <si>
    <t>po jednotlivých vrstvách</t>
  </si>
  <si>
    <t>m.č.402 : 2,76*3,60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</si>
  <si>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</si>
  <si>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</si>
  <si>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Včetně pomocného pracovního lešení o výšce podlahy do 1900 mm a pro zatížení do 1,5 kPa.</t>
  </si>
  <si>
    <t>m.č.403a : 4,00*4,80</t>
  </si>
  <si>
    <t>611422331R00</t>
  </si>
  <si>
    <t>Oprava vnitřních vápenných omítek stropů železobetonových žebrových_x000D_
 v množství opravované plochy přes 10 do 30 %, štukových</t>
  </si>
  <si>
    <t>m.č.401 : 6,30*5,90+6,30*0,30*2*3</t>
  </si>
  <si>
    <t>m.č.402 : 6,30*5,96+6,30*0,30*2*3</t>
  </si>
  <si>
    <t>611481211RT2</t>
  </si>
  <si>
    <t>Vyztužení vnitřních omítek stropů sklotextilní síťovinou s dodávkou síťoviny a stěrkového tmelu</t>
  </si>
  <si>
    <t>s pomocným lešením o výšce podlahy do 1900 mm a pro zatížení do 1,5 kPa,</t>
  </si>
  <si>
    <t>612409991RT2</t>
  </si>
  <si>
    <t>Začištění omítek kolem oken, dveří a obkladů apod. s použitím suché maltové směsi</t>
  </si>
  <si>
    <t>m.č.401+403 : 5,10*2</t>
  </si>
  <si>
    <t>m.č.403+403a : (4,00+3,10*2)*2</t>
  </si>
  <si>
    <t>612421231RT2</t>
  </si>
  <si>
    <t>Oprava vnitřních vápenných omítek stěn v množství opravované plochy přes 5 do 10 %,  štukových</t>
  </si>
  <si>
    <t>m.č.401 : (6,30+5,90)*2*((3,46+3,80)*0,50)-3,50*4</t>
  </si>
  <si>
    <t>-(0,80+0,90)*1,97</t>
  </si>
  <si>
    <t>m.č.402 : (6,30+5,96+0,80)*2*((3,46+3,80)*0,50)-3,50*4</t>
  </si>
  <si>
    <t>-(0,80+0,9*2)*1,97</t>
  </si>
  <si>
    <t>m.č.403a : (4,00+4,80)*2*((3,10+3,40)*0,50)-2,25</t>
  </si>
  <si>
    <t>-4,00*3,10</t>
  </si>
  <si>
    <t>642944121RT5</t>
  </si>
  <si>
    <t>Ocelové zárubně osazované dodatečně šířky 900 mm, výšky 1970 mm, hloubky 110 mm</t>
  </si>
  <si>
    <t>kus</t>
  </si>
  <si>
    <t>lisované nebo z úhelníků s vybetonováním prahu, z pomocného pracovního lešení o výšce podlahy do 1900 mm a pro zatížení do 1,5 kPa, včetně dodávky zárubně</t>
  </si>
  <si>
    <t>968061113R00</t>
  </si>
  <si>
    <t>Vyvěšení nebo zavěšení dřevěných křídel oken, plochy přes 1,5 m2</t>
  </si>
  <si>
    <t>801-3</t>
  </si>
  <si>
    <t>oken, dveří a vrat, s uložením a opětovným zavěšením po provedení stavebních změn,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</si>
  <si>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</si>
  <si>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</si>
  <si>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</si>
  <si>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>m.č.402 : 2,15*0,60</t>
  </si>
  <si>
    <t>971033131R00</t>
  </si>
  <si>
    <t>Vybourání otvorů ve zdivu cihelném z jakýchkoliv cihel pálených_x000D_
 na jakoukoliv maltu vápenou nebo vápenocementovou, průměr profilu do 60 mm, tloušťky do 150 mm</t>
  </si>
  <si>
    <t>základovém nebo nadzákladovém,</t>
  </si>
  <si>
    <t>971033621R00</t>
  </si>
  <si>
    <t>Vybourání otvorů ve zdivu cihelném z jakýchkoliv cihel pálených_x000D_
 na jakoukoliv maltu vápenou nebo vápenocementovou, plochy do 4 m2, tloušťky do 100 mm</t>
  </si>
  <si>
    <t>Včetně pomocného lešení o výšce podlahy do 1900 mm a pro zatížení do 1,5 kPa  (150 kg/m2).</t>
  </si>
  <si>
    <t>m.č.401 : 1,00*2,05</t>
  </si>
  <si>
    <t>971035261R00</t>
  </si>
  <si>
    <t>Vybourání otvorů ve zdivu cihelném z jakýchkoliv cihel pálených_x000D_
 na maltu cementovou, plochy do 0,0225 m2, tloušťky do 600 mm</t>
  </si>
  <si>
    <t>972011211R00</t>
  </si>
  <si>
    <t>Vybourání otvorů  z lehkých betonů v prefabrikovaných stropech tloušťky do 120 mm, plochy do 0,09 m2</t>
  </si>
  <si>
    <t>974031664R00</t>
  </si>
  <si>
    <t>Vysekání rýh v jakémkoliv zdivu cihelném pro vtahování nosníků do zdí, před vybouráním otvorů_x000D_
 do hloubky 150 mm, při výšce nosníku do 150 mm</t>
  </si>
  <si>
    <t>m.č.401 : 1,30</t>
  </si>
  <si>
    <t>978013211R00</t>
  </si>
  <si>
    <t>Odstranění štukové vrstvy z omítek vnitřních stěn</t>
  </si>
  <si>
    <t>m.č.402 : 1,86*1,50</t>
  </si>
  <si>
    <t>m.č.403a : 0,80*1,50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</si>
  <si>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</si>
  <si>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</si>
  <si>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</si>
  <si>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725210821R00</t>
  </si>
  <si>
    <t>Demontáž umyvadel umyvadel bez výtokových armatur</t>
  </si>
  <si>
    <t>soubor</t>
  </si>
  <si>
    <t>800-721</t>
  </si>
  <si>
    <t>m.č.402 : 1</t>
  </si>
  <si>
    <t>Demontaáž rozvodných potrubí a jejich zaslepení po odstranění stolu v m.č.402</t>
  </si>
  <si>
    <t>kompl</t>
  </si>
  <si>
    <t>Vlastní</t>
  </si>
  <si>
    <t>Indiv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</si>
  <si>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</si>
  <si>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</si>
  <si>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</si>
  <si>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</si>
  <si>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</si>
  <si>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Zdravotechnické instalace - viz samostaný rozpočet</t>
  </si>
  <si>
    <t>Kalkul</t>
  </si>
  <si>
    <t>766661122R00</t>
  </si>
  <si>
    <t>Montáž dveřních křídel kompletizovaných otevíravých ,  , do ocelové nebo fošnové zárubně, jednokřídlových, šířky přes 800 mm</t>
  </si>
  <si>
    <t>800-766</t>
  </si>
  <si>
    <t>766662811R00</t>
  </si>
  <si>
    <t>Demontáž dveřních křídel prahů dveří_x000D_
 jednokřídlových</t>
  </si>
  <si>
    <t>766670021R00</t>
  </si>
  <si>
    <t xml:space="preserve">Montáž kliky a štítku </t>
  </si>
  <si>
    <t>766695212R00</t>
  </si>
  <si>
    <t>Ostatní montáž prahů dveří_x000D_
 jednokřídlých, šířky do 100 mm</t>
  </si>
  <si>
    <t>766825821R00</t>
  </si>
  <si>
    <t>Demontáž nábytku vestavěného skříní dvoukřídlových</t>
  </si>
  <si>
    <t>m.č.401 : 1</t>
  </si>
  <si>
    <t>76601</t>
  </si>
  <si>
    <t>Demontáž stolu vel.2150/900mm pro chemii vč. obložení</t>
  </si>
  <si>
    <t>kpl</t>
  </si>
  <si>
    <t>76602</t>
  </si>
  <si>
    <t>D+M vestavěné skříně 2křídlové policové vel.2040/2180mm</t>
  </si>
  <si>
    <t>76603</t>
  </si>
  <si>
    <t>D+M vestavěné 2křídlové skříně policové vel. 1600/2180mm</t>
  </si>
  <si>
    <t>ks</t>
  </si>
  <si>
    <t>54914591R</t>
  </si>
  <si>
    <t>kování stavební - prvek: kliky se štíty pro klíč; provedení Cr; pro dveře</t>
  </si>
  <si>
    <t>SPCM</t>
  </si>
  <si>
    <t>Specifikace</t>
  </si>
  <si>
    <t>POL3_</t>
  </si>
  <si>
    <t>61160218R</t>
  </si>
  <si>
    <t>dveře vnitřní š = 900 mm; h = 1 970,0 mm; hladké; otevíravé; počet křídel 1; plné; povrch. úprava lak</t>
  </si>
  <si>
    <t>61187156R</t>
  </si>
  <si>
    <t>práh dub; š = 100 mm; l = 800,0 mm; tl = 20,0 mm</t>
  </si>
  <si>
    <t>61187176R</t>
  </si>
  <si>
    <t>práh dub; š = 100 mm; l = 900,0 mm; tl = 20,0 mm</t>
  </si>
  <si>
    <t>998766202R00</t>
  </si>
  <si>
    <t>Přesun hmot pro konstrukce truhlářské v objektech výšky do 12 m</t>
  </si>
  <si>
    <t>50 m vodorovně</t>
  </si>
  <si>
    <t>76701</t>
  </si>
  <si>
    <t>D+M mřížka z Tahokovu v rámu (odnímatelná), vel. 1800/500mm, pozink</t>
  </si>
  <si>
    <t>76901</t>
  </si>
  <si>
    <t>D+M plastová prosklenná stěna vel. 4000/3100mm s dveřmí, bílá, kování klika/klika, zámek dózický, podrobný popis viz PD - v.č.D.1.1.5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</si>
  <si>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</si>
  <si>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</si>
  <si>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</si>
  <si>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</si>
  <si>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</si>
  <si>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</si>
  <si>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</si>
  <si>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</si>
  <si>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776401800RT1</t>
  </si>
  <si>
    <t>Demontáž soklíků nebo lišt pryžových nebo PVC odstranění a uložení na hromady</t>
  </si>
  <si>
    <t>m.č.401 : (6,30+5,90)*2-0,80</t>
  </si>
  <si>
    <t>m.č.402 : (6,30+5,96+0,80)*2-0,80-0,90*2</t>
  </si>
  <si>
    <t>776421100RU1</t>
  </si>
  <si>
    <t>Lepení soklíků PVC a napojení krytiny na stěnu lepení podlahových soklíků z PVC a vinylu včetně dodávky soklíku</t>
  </si>
  <si>
    <t>m.č.401 : (6,30+5,90)*2-0,80-0,90</t>
  </si>
  <si>
    <t>776511810R00</t>
  </si>
  <si>
    <t>Odstranění povlakových podlah z nášlapné plochy lepených, bez podložky, z ploch přes 20 m2</t>
  </si>
  <si>
    <t>m.č.401 : 38,54</t>
  </si>
  <si>
    <t>m.č.402 : 36,72</t>
  </si>
  <si>
    <t>776521100RT1</t>
  </si>
  <si>
    <t xml:space="preserve">Lepení povlakových podlah z plastů  Lepení povlakových podlah z plastů - pásy z PVC, montáž,  </t>
  </si>
  <si>
    <t>m.č.401 : 6,30*5,90</t>
  </si>
  <si>
    <t>m.č.402 : 6,30*5,96-2,76*0,80</t>
  </si>
  <si>
    <t>28412285R</t>
  </si>
  <si>
    <t>podlahovina PVC v rolích; š = 1 500,0 mm; tl. 2,00 mm; heterogenní; protiskluzná; oblast bytová, komerční, průmyslová</t>
  </si>
  <si>
    <t>72,51*1,2</t>
  </si>
  <si>
    <t>998776202R00</t>
  </si>
  <si>
    <t>Přesun hmot pro podlahy povlakové v objektech výšky do 12 m</t>
  </si>
  <si>
    <t>vodorovně do 50 m</t>
  </si>
  <si>
    <t>781101111R00</t>
  </si>
  <si>
    <t>Příprava podkladu před provedením obkladu vyrovnání podkladu maltou ze SMS tl. do 7 mm</t>
  </si>
  <si>
    <t>800-771</t>
  </si>
  <si>
    <t>781101210RT4</t>
  </si>
  <si>
    <t>Příprava podkladu pod obklady penetrace podkladu pod obklady</t>
  </si>
  <si>
    <t>Provedení penetračního nátěru včetně dodávky materiálu.</t>
  </si>
  <si>
    <t>781475114RT1</t>
  </si>
  <si>
    <t>Montáž obkladů vnitřních z dlaždic keramických 200 x 200 mm,  , kladených do flexibilního tmele</t>
  </si>
  <si>
    <t>m.č.401 : 0,80*1,50</t>
  </si>
  <si>
    <t>781497111RS1</t>
  </si>
  <si>
    <t xml:space="preserve">Lišty k obkladům profil ukončovací leštěný hliník, uložení do tmele, výška profilu 6 mm,  </t>
  </si>
  <si>
    <t>m.č.401 : 0,80+1,50*2</t>
  </si>
  <si>
    <t>m.č.402 : 1,86+1,50*2</t>
  </si>
  <si>
    <t>m.č.403a : 0,80+1,50*2</t>
  </si>
  <si>
    <t>597813600R</t>
  </si>
  <si>
    <t>obklad keramický š = 198 mm; l = 198 mm; h = 6,5 mm; pro interiér; barva bílá; mat</t>
  </si>
  <si>
    <t>5,19*1,10</t>
  </si>
  <si>
    <t>998781202R00</t>
  </si>
  <si>
    <t>Přesun hmot pro obklady keramické v objektech výšky do 12 m</t>
  </si>
  <si>
    <t>783225600R00</t>
  </si>
  <si>
    <t xml:space="preserve">Nátěry kov.stavebních doplňk.konstrukcí syntetické 2x email,  </t>
  </si>
  <si>
    <t>800-783</t>
  </si>
  <si>
    <t>včetně pomocného lešení.</t>
  </si>
  <si>
    <t>zárubeň : 4,84*0,22</t>
  </si>
  <si>
    <t>Repase o.k. pro zářivky v m.č.401 - očištění + nátěr</t>
  </si>
  <si>
    <t>784111701R00</t>
  </si>
  <si>
    <t>Příprava povrchu Penetrace (napouštění) podkladu disperzní, jednonásobná</t>
  </si>
  <si>
    <t>800-784</t>
  </si>
  <si>
    <t>784115712R00</t>
  </si>
  <si>
    <t>Malby z malířských směsí omyvatelných, pro sádrokarton,  , bílé, dvojnásobné</t>
  </si>
  <si>
    <t>3.np : 7,10*0,50+0,25*0,25*2</t>
  </si>
  <si>
    <t>m.č.403a-nad stěnou : 4,00*0,30*0,50*2</t>
  </si>
  <si>
    <t>784452951R00</t>
  </si>
  <si>
    <t>Oprava maleby z malířských směsí se začištěním v místnostech do 3,8 m, z malířských směsí tekutých, dvojnásobné bez pačokování, dvou a vícebarevné s bílým stropem, s obroušením a oprášením</t>
  </si>
  <si>
    <t>(6,30+5,90)*2-((3,46+3,80)*0,50)</t>
  </si>
  <si>
    <t>m.č.402 : 6,30*5,96-2,15*0,80</t>
  </si>
  <si>
    <t>(6,30+5,96+0,80)*2*((3,46+3,80)*0,50)</t>
  </si>
  <si>
    <t>m.č.403 : (3,40+4,40)*3,46-(4,00*3,10-4,00)</t>
  </si>
  <si>
    <t>(4,00+4,80)*2*((3,10+3,40)*0,50)</t>
  </si>
  <si>
    <t>-(4,00*3,10-4,00)</t>
  </si>
  <si>
    <t>784474111R00</t>
  </si>
  <si>
    <t>Bandážování stěn, bandážemi šířky do 0,15 m, v místnosti výšky do 3,8 m</t>
  </si>
  <si>
    <t>3.np : 7,10*2+0,50*2</t>
  </si>
  <si>
    <t>m.č.401 : 3,46+2,18</t>
  </si>
  <si>
    <t>m.č.402 : 1,40*2</t>
  </si>
  <si>
    <t>210</t>
  </si>
  <si>
    <t>Elektroinstalace - viz samostatný rozpočet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</si>
  <si>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</si>
  <si>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</si>
  <si>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</si>
  <si>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</si>
  <si>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</si>
  <si>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</si>
  <si>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</si>
  <si>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</si>
  <si>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</si>
  <si>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</si>
  <si>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</si>
  <si>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979999999R00</t>
  </si>
  <si>
    <t>Poplatek za skládku suti s 10 % příměsí - DUFONEV Brno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</si>
  <si>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</si>
  <si>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</si>
  <si>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</si>
  <si>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</si>
  <si>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</si>
  <si>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</si>
  <si>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</si>
  <si>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</si>
  <si>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</si>
  <si>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</si>
  <si>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</si>
  <si>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</si>
  <si>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</si>
  <si>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</si>
  <si>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</si>
  <si>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</si>
  <si>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</si>
  <si>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</si>
  <si>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včetně: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</si>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</sst>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M16" sqref="M16"/>
    </sheetView>
  </sheetViews>
  <sheetFormatPr defaultRowHeight="12.75"/>
  <sheetData>
    <row r="1" spans="1:7">
      <c r="A1" s="21" t="s">
        <v>38</v>
      </c>
    </row>
    <row r="2" spans="1:7" ht="57.75" customHeight="1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HO09hzjkQljpTSjKNPvqGH6af/j46nCO3K0j15cccIGxbUEfC6+ezUcANY2Aa7RsbEGVDr4ARsaxZxaDNx56kg==" saltValue="vYZx1clfNwY32S4pdx+Vk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1"/>
  <sheetViews>
    <sheetView showGridLines="0" view="pageBreakPreview" topLeftCell="B1" zoomScaleNormal="100" zoomScaleSheetLayoutView="100" workbookViewId="0">
      <selection activeCell="F32" sqref="F32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>
      <c r="A2" s="2"/>
      <c r="B2" s="77" t="s">
        <v>22</v>
      </c>
      <c r="C2" s="78"/>
      <c r="D2" s="79" t="s">
        <v>43</v>
      </c>
      <c r="E2" s="238" t="s">
        <v>49</v>
      </c>
      <c r="F2" s="239"/>
      <c r="G2" s="239"/>
      <c r="H2" s="239"/>
      <c r="I2" s="239"/>
      <c r="J2" s="240"/>
      <c r="O2" s="1"/>
    </row>
    <row r="3" spans="1:15" ht="27" customHeight="1">
      <c r="A3" s="2"/>
      <c r="B3" s="80" t="s">
        <v>47</v>
      </c>
      <c r="C3" s="78"/>
      <c r="D3" s="81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>
      <c r="A4" s="74">
        <v>1497</v>
      </c>
      <c r="B4" s="82" t="s">
        <v>48</v>
      </c>
      <c r="C4" s="83"/>
      <c r="D4" s="84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>
      <c r="A5" s="2"/>
      <c r="B5" s="31" t="s">
        <v>42</v>
      </c>
      <c r="D5" s="226"/>
      <c r="E5" s="227"/>
      <c r="F5" s="227"/>
      <c r="G5" s="227"/>
      <c r="H5" s="18" t="s">
        <v>40</v>
      </c>
      <c r="I5" s="22"/>
      <c r="J5" s="8"/>
    </row>
    <row r="6" spans="1:15" ht="15.75" customHeight="1">
      <c r="A6" s="2"/>
      <c r="B6" s="28"/>
      <c r="C6" s="54"/>
      <c r="D6" s="228"/>
      <c r="E6" s="229"/>
      <c r="F6" s="229"/>
      <c r="G6" s="229"/>
      <c r="H6" s="18" t="s">
        <v>34</v>
      </c>
      <c r="I6" s="22"/>
      <c r="J6" s="8"/>
    </row>
    <row r="7" spans="1:15" ht="15.75" customHeight="1">
      <c r="A7" s="2"/>
      <c r="B7" s="29"/>
      <c r="C7" s="55"/>
      <c r="D7" s="52"/>
      <c r="E7" s="230"/>
      <c r="F7" s="231"/>
      <c r="G7" s="231"/>
      <c r="H7" s="24"/>
      <c r="I7" s="23"/>
      <c r="J7" s="34"/>
    </row>
    <row r="8" spans="1:15" ht="24" hidden="1" customHeight="1">
      <c r="A8" s="2"/>
      <c r="B8" s="31" t="s">
        <v>20</v>
      </c>
      <c r="D8" s="76" t="s">
        <v>50</v>
      </c>
      <c r="H8" s="18" t="s">
        <v>40</v>
      </c>
      <c r="I8" s="86" t="s">
        <v>54</v>
      </c>
      <c r="J8" s="8"/>
    </row>
    <row r="9" spans="1:15" ht="15.75" hidden="1" customHeight="1">
      <c r="A9" s="2"/>
      <c r="B9" s="2"/>
      <c r="D9" s="76" t="s">
        <v>51</v>
      </c>
      <c r="H9" s="18" t="s">
        <v>34</v>
      </c>
      <c r="I9" s="22"/>
      <c r="J9" s="8"/>
    </row>
    <row r="10" spans="1:15" ht="15.75" hidden="1" customHeight="1">
      <c r="A10" s="2"/>
      <c r="B10" s="35"/>
      <c r="C10" s="55"/>
      <c r="D10" s="75" t="s">
        <v>53</v>
      </c>
      <c r="E10" s="85" t="s">
        <v>52</v>
      </c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45"/>
      <c r="E11" s="245"/>
      <c r="F11" s="245"/>
      <c r="G11" s="245"/>
      <c r="H11" s="18" t="s">
        <v>40</v>
      </c>
      <c r="I11" s="88"/>
      <c r="J11" s="8"/>
    </row>
    <row r="12" spans="1:15" ht="15.75" customHeight="1">
      <c r="A12" s="2"/>
      <c r="B12" s="28"/>
      <c r="C12" s="54"/>
      <c r="D12" s="220"/>
      <c r="E12" s="220"/>
      <c r="F12" s="220"/>
      <c r="G12" s="220"/>
      <c r="H12" s="18" t="s">
        <v>34</v>
      </c>
      <c r="I12" s="88"/>
      <c r="J12" s="8"/>
    </row>
    <row r="13" spans="1:15" ht="15.75" customHeight="1">
      <c r="A13" s="2"/>
      <c r="B13" s="29"/>
      <c r="C13" s="55"/>
      <c r="D13" s="87"/>
      <c r="E13" s="224"/>
      <c r="F13" s="225"/>
      <c r="G13" s="225"/>
      <c r="H13" s="19"/>
      <c r="I13" s="23"/>
      <c r="J13" s="34"/>
    </row>
    <row r="14" spans="1:15" ht="24" customHeight="1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59"/>
      <c r="D15" s="53"/>
      <c r="E15" s="244"/>
      <c r="F15" s="244"/>
      <c r="G15" s="246"/>
      <c r="H15" s="246"/>
      <c r="I15" s="246" t="s">
        <v>29</v>
      </c>
      <c r="J15" s="247"/>
    </row>
    <row r="16" spans="1:15" ht="23.25" customHeight="1">
      <c r="A16" s="141" t="s">
        <v>24</v>
      </c>
      <c r="B16" s="38" t="s">
        <v>24</v>
      </c>
      <c r="C16" s="60"/>
      <c r="D16" s="61"/>
      <c r="E16" s="209"/>
      <c r="F16" s="210"/>
      <c r="G16" s="209"/>
      <c r="H16" s="210"/>
      <c r="I16" s="209">
        <f>SUMIF(F50:F67,A16,I50:I67)+SUMIF(F50:F67,"PSU",I50:I67)</f>
        <v>0</v>
      </c>
      <c r="J16" s="211"/>
    </row>
    <row r="17" spans="1:10" ht="23.25" customHeight="1">
      <c r="A17" s="141" t="s">
        <v>25</v>
      </c>
      <c r="B17" s="38" t="s">
        <v>25</v>
      </c>
      <c r="C17" s="60"/>
      <c r="D17" s="61"/>
      <c r="E17" s="209"/>
      <c r="F17" s="210"/>
      <c r="G17" s="209"/>
      <c r="H17" s="210"/>
      <c r="I17" s="209">
        <f>SUMIF(F50:F67,A17,I50:I67)</f>
        <v>0</v>
      </c>
      <c r="J17" s="211"/>
    </row>
    <row r="18" spans="1:10" ht="23.25" customHeight="1">
      <c r="A18" s="141" t="s">
        <v>26</v>
      </c>
      <c r="B18" s="38" t="s">
        <v>26</v>
      </c>
      <c r="C18" s="60"/>
      <c r="D18" s="61"/>
      <c r="E18" s="209"/>
      <c r="F18" s="210"/>
      <c r="G18" s="209"/>
      <c r="H18" s="210"/>
      <c r="I18" s="209">
        <f>SUMIF(F50:F67,A18,I50:I67)</f>
        <v>0</v>
      </c>
      <c r="J18" s="211"/>
    </row>
    <row r="19" spans="1:10" ht="23.25" customHeight="1">
      <c r="A19" s="141" t="s">
        <v>94</v>
      </c>
      <c r="B19" s="38" t="s">
        <v>27</v>
      </c>
      <c r="C19" s="60"/>
      <c r="D19" s="61"/>
      <c r="E19" s="209"/>
      <c r="F19" s="210"/>
      <c r="G19" s="209"/>
      <c r="H19" s="210"/>
      <c r="I19" s="209">
        <f>SUMIF(F50:F67,A19,I50:I67)</f>
        <v>0</v>
      </c>
      <c r="J19" s="211"/>
    </row>
    <row r="20" spans="1:10" ht="23.25" customHeight="1">
      <c r="A20" s="141" t="s">
        <v>95</v>
      </c>
      <c r="B20" s="38" t="s">
        <v>28</v>
      </c>
      <c r="C20" s="60"/>
      <c r="D20" s="61"/>
      <c r="E20" s="209"/>
      <c r="F20" s="210"/>
      <c r="G20" s="209"/>
      <c r="H20" s="210"/>
      <c r="I20" s="209">
        <f>SUMIF(F50:F67,A20,I50:I67)</f>
        <v>0</v>
      </c>
      <c r="J20" s="211"/>
    </row>
    <row r="21" spans="1:10" ht="23.25" customHeight="1">
      <c r="A21" s="2"/>
      <c r="B21" s="48" t="s">
        <v>29</v>
      </c>
      <c r="C21" s="62"/>
      <c r="D21" s="63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205">
        <f>A23</f>
        <v>0</v>
      </c>
      <c r="H24" s="206"/>
      <c r="I24" s="206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35">
        <f>A25</f>
        <v>0</v>
      </c>
      <c r="H26" s="236"/>
      <c r="I26" s="236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37">
        <f>CenaCelkem-(ZakladDPHSni+DPHSni+ZakladDPHZakl+DPHZakl)</f>
        <v>0</v>
      </c>
      <c r="H27" s="237"/>
      <c r="I27" s="237"/>
      <c r="J27" s="41" t="str">
        <f t="shared" si="0"/>
        <v>CZK</v>
      </c>
    </row>
    <row r="28" spans="1:10" ht="27.75" hidden="1" customHeight="1" thickBot="1">
      <c r="A28" s="2"/>
      <c r="B28" s="115" t="s">
        <v>23</v>
      </c>
      <c r="C28" s="116"/>
      <c r="D28" s="116"/>
      <c r="E28" s="117"/>
      <c r="F28" s="118"/>
      <c r="G28" s="215">
        <f>ZakladDPHSniVypocet+ZakladDPHZaklVypocet</f>
        <v>0</v>
      </c>
      <c r="H28" s="215"/>
      <c r="I28" s="215"/>
      <c r="J28" s="119" t="str">
        <f t="shared" si="0"/>
        <v>CZK</v>
      </c>
    </row>
    <row r="29" spans="1:10" ht="27.75" customHeight="1" thickBot="1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4">
        <f>A27</f>
        <v>0</v>
      </c>
      <c r="H29" s="214"/>
      <c r="I29" s="214"/>
      <c r="J29" s="122" t="s">
        <v>58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2"/>
      <c r="D34" s="216"/>
      <c r="E34" s="217"/>
      <c r="G34" s="218"/>
      <c r="H34" s="219"/>
      <c r="I34" s="219"/>
      <c r="J34" s="25"/>
    </row>
    <row r="35" spans="1:10" ht="12.75" customHeight="1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55</v>
      </c>
      <c r="C39" s="199"/>
      <c r="D39" s="199"/>
      <c r="E39" s="199"/>
      <c r="F39" s="102">
        <f>'01 KOL-006 Pol'!AE202</f>
        <v>0</v>
      </c>
      <c r="G39" s="103">
        <f>'01 KOL-006 Pol'!AF202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>
      <c r="A40" s="91">
        <v>2</v>
      </c>
      <c r="B40" s="106"/>
      <c r="C40" s="200" t="s">
        <v>56</v>
      </c>
      <c r="D40" s="200"/>
      <c r="E40" s="200"/>
      <c r="F40" s="107"/>
      <c r="G40" s="108"/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91">
        <v>2</v>
      </c>
      <c r="B41" s="106" t="s">
        <v>45</v>
      </c>
      <c r="C41" s="200" t="s">
        <v>46</v>
      </c>
      <c r="D41" s="200"/>
      <c r="E41" s="200"/>
      <c r="F41" s="107">
        <f>'01 KOL-006 Pol'!AE202</f>
        <v>0</v>
      </c>
      <c r="G41" s="108">
        <f>'01 KOL-006 Pol'!AF202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>
      <c r="A42" s="91">
        <v>3</v>
      </c>
      <c r="B42" s="110" t="s">
        <v>43</v>
      </c>
      <c r="C42" s="199" t="s">
        <v>44</v>
      </c>
      <c r="D42" s="199"/>
      <c r="E42" s="199"/>
      <c r="F42" s="111">
        <f>'01 KOL-006 Pol'!AE202</f>
        <v>0</v>
      </c>
      <c r="G42" s="104">
        <f>'01 KOL-006 Pol'!AF202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>
      <c r="A43" s="91"/>
      <c r="B43" s="201" t="s">
        <v>57</v>
      </c>
      <c r="C43" s="202"/>
      <c r="D43" s="202"/>
      <c r="E43" s="203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>
      <c r="B47" s="123" t="s">
        <v>59</v>
      </c>
    </row>
    <row r="49" spans="1:10" ht="25.5" customHeight="1">
      <c r="A49" s="125"/>
      <c r="B49" s="128" t="s">
        <v>17</v>
      </c>
      <c r="C49" s="128" t="s">
        <v>5</v>
      </c>
      <c r="D49" s="129"/>
      <c r="E49" s="129"/>
      <c r="F49" s="130" t="s">
        <v>60</v>
      </c>
      <c r="G49" s="130"/>
      <c r="H49" s="130"/>
      <c r="I49" s="130" t="s">
        <v>29</v>
      </c>
      <c r="J49" s="130" t="s">
        <v>0</v>
      </c>
    </row>
    <row r="50" spans="1:10" ht="36.75" customHeight="1">
      <c r="A50" s="126"/>
      <c r="B50" s="131" t="s">
        <v>61</v>
      </c>
      <c r="C50" s="197" t="s">
        <v>62</v>
      </c>
      <c r="D50" s="198"/>
      <c r="E50" s="198"/>
      <c r="F50" s="137" t="s">
        <v>24</v>
      </c>
      <c r="G50" s="138"/>
      <c r="H50" s="138"/>
      <c r="I50" s="138">
        <f>'01 KOL-006 Pol'!G8</f>
        <v>0</v>
      </c>
      <c r="J50" s="135" t="str">
        <f>IF(I68=0,"",I50/I68*100)</f>
        <v/>
      </c>
    </row>
    <row r="51" spans="1:10" ht="36.75" customHeight="1">
      <c r="A51" s="126"/>
      <c r="B51" s="131" t="s">
        <v>63</v>
      </c>
      <c r="C51" s="197" t="s">
        <v>64</v>
      </c>
      <c r="D51" s="198"/>
      <c r="E51" s="198"/>
      <c r="F51" s="137" t="s">
        <v>24</v>
      </c>
      <c r="G51" s="138"/>
      <c r="H51" s="138"/>
      <c r="I51" s="138">
        <f>'01 KOL-006 Pol'!G18</f>
        <v>0</v>
      </c>
      <c r="J51" s="135" t="str">
        <f>IF(I68=0,"",I51/I68*100)</f>
        <v/>
      </c>
    </row>
    <row r="52" spans="1:10" ht="36.75" customHeight="1">
      <c r="A52" s="126"/>
      <c r="B52" s="131" t="s">
        <v>65</v>
      </c>
      <c r="C52" s="197" t="s">
        <v>66</v>
      </c>
      <c r="D52" s="198"/>
      <c r="E52" s="198"/>
      <c r="F52" s="137" t="s">
        <v>24</v>
      </c>
      <c r="G52" s="138"/>
      <c r="H52" s="138"/>
      <c r="I52" s="138">
        <f>'01 KOL-006 Pol'!G38</f>
        <v>0</v>
      </c>
      <c r="J52" s="135" t="str">
        <f>IF(I68=0,"",I52/I68*100)</f>
        <v/>
      </c>
    </row>
    <row r="53" spans="1:10" ht="36.75" customHeight="1">
      <c r="A53" s="126"/>
      <c r="B53" s="131" t="s">
        <v>67</v>
      </c>
      <c r="C53" s="197" t="s">
        <v>68</v>
      </c>
      <c r="D53" s="198"/>
      <c r="E53" s="198"/>
      <c r="F53" s="137" t="s">
        <v>24</v>
      </c>
      <c r="G53" s="138"/>
      <c r="H53" s="138"/>
      <c r="I53" s="138">
        <f>'01 KOL-006 Pol'!G62</f>
        <v>0</v>
      </c>
      <c r="J53" s="135" t="str">
        <f>IF(I68=0,"",I53/I68*100)</f>
        <v/>
      </c>
    </row>
    <row r="54" spans="1:10" ht="36.75" customHeight="1">
      <c r="A54" s="126"/>
      <c r="B54" s="131" t="s">
        <v>69</v>
      </c>
      <c r="C54" s="197" t="s">
        <v>70</v>
      </c>
      <c r="D54" s="198"/>
      <c r="E54" s="198"/>
      <c r="F54" s="137" t="s">
        <v>24</v>
      </c>
      <c r="G54" s="138"/>
      <c r="H54" s="138"/>
      <c r="I54" s="138">
        <f>'01 KOL-006 Pol'!G65</f>
        <v>0</v>
      </c>
      <c r="J54" s="135" t="str">
        <f>IF(I68=0,"",I54/I68*100)</f>
        <v/>
      </c>
    </row>
    <row r="55" spans="1:10" ht="36.75" customHeight="1">
      <c r="A55" s="126"/>
      <c r="B55" s="131" t="s">
        <v>71</v>
      </c>
      <c r="C55" s="197" t="s">
        <v>72</v>
      </c>
      <c r="D55" s="198"/>
      <c r="E55" s="198"/>
      <c r="F55" s="137" t="s">
        <v>24</v>
      </c>
      <c r="G55" s="138"/>
      <c r="H55" s="138"/>
      <c r="I55" s="138">
        <f>'01 KOL-006 Pol'!G93</f>
        <v>0</v>
      </c>
      <c r="J55" s="135" t="str">
        <f>IF(I68=0,"",I55/I68*100)</f>
        <v/>
      </c>
    </row>
    <row r="56" spans="1:10" ht="36.75" customHeight="1">
      <c r="A56" s="126"/>
      <c r="B56" s="131" t="s">
        <v>73</v>
      </c>
      <c r="C56" s="197" t="s">
        <v>74</v>
      </c>
      <c r="D56" s="198"/>
      <c r="E56" s="198"/>
      <c r="F56" s="137" t="s">
        <v>25</v>
      </c>
      <c r="G56" s="138"/>
      <c r="H56" s="138"/>
      <c r="I56" s="138">
        <f>'01 KOL-006 Pol'!G96</f>
        <v>0</v>
      </c>
      <c r="J56" s="135" t="str">
        <f>IF(I68=0,"",I56/I68*100)</f>
        <v/>
      </c>
    </row>
    <row r="57" spans="1:10" ht="36.75" customHeight="1">
      <c r="A57" s="126"/>
      <c r="B57" s="131" t="s">
        <v>75</v>
      </c>
      <c r="C57" s="197" t="s">
        <v>76</v>
      </c>
      <c r="D57" s="198"/>
      <c r="E57" s="198"/>
      <c r="F57" s="137" t="s">
        <v>25</v>
      </c>
      <c r="G57" s="138"/>
      <c r="H57" s="138"/>
      <c r="I57" s="138">
        <f>'01 KOL-006 Pol'!G98</f>
        <v>0</v>
      </c>
      <c r="J57" s="135" t="str">
        <f>IF(I68=0,"",I57/I68*100)</f>
        <v/>
      </c>
    </row>
    <row r="58" spans="1:10" ht="36.75" customHeight="1">
      <c r="A58" s="126"/>
      <c r="B58" s="131" t="s">
        <v>77</v>
      </c>
      <c r="C58" s="197" t="s">
        <v>78</v>
      </c>
      <c r="D58" s="198"/>
      <c r="E58" s="198"/>
      <c r="F58" s="137" t="s">
        <v>25</v>
      </c>
      <c r="G58" s="138"/>
      <c r="H58" s="138"/>
      <c r="I58" s="138">
        <f>'01 KOL-006 Pol'!G116</f>
        <v>0</v>
      </c>
      <c r="J58" s="135" t="str">
        <f>IF(I68=0,"",I58/I68*100)</f>
        <v/>
      </c>
    </row>
    <row r="59" spans="1:10" ht="36.75" customHeight="1">
      <c r="A59" s="126"/>
      <c r="B59" s="131" t="s">
        <v>79</v>
      </c>
      <c r="C59" s="197" t="s">
        <v>80</v>
      </c>
      <c r="D59" s="198"/>
      <c r="E59" s="198"/>
      <c r="F59" s="137" t="s">
        <v>25</v>
      </c>
      <c r="G59" s="138"/>
      <c r="H59" s="138"/>
      <c r="I59" s="138">
        <f>'01 KOL-006 Pol'!G118</f>
        <v>0</v>
      </c>
      <c r="J59" s="135" t="str">
        <f>IF(I68=0,"",I59/I68*100)</f>
        <v/>
      </c>
    </row>
    <row r="60" spans="1:10" ht="36.75" customHeight="1">
      <c r="A60" s="126"/>
      <c r="B60" s="131" t="s">
        <v>81</v>
      </c>
      <c r="C60" s="197" t="s">
        <v>82</v>
      </c>
      <c r="D60" s="198"/>
      <c r="E60" s="198"/>
      <c r="F60" s="137" t="s">
        <v>25</v>
      </c>
      <c r="G60" s="138"/>
      <c r="H60" s="138"/>
      <c r="I60" s="138">
        <f>'01 KOL-006 Pol'!G120</f>
        <v>0</v>
      </c>
      <c r="J60" s="135" t="str">
        <f>IF(I68=0,"",I60/I68*100)</f>
        <v/>
      </c>
    </row>
    <row r="61" spans="1:10" ht="36.75" customHeight="1">
      <c r="A61" s="126"/>
      <c r="B61" s="131" t="s">
        <v>83</v>
      </c>
      <c r="C61" s="197" t="s">
        <v>84</v>
      </c>
      <c r="D61" s="198"/>
      <c r="E61" s="198"/>
      <c r="F61" s="137" t="s">
        <v>25</v>
      </c>
      <c r="G61" s="138"/>
      <c r="H61" s="138"/>
      <c r="I61" s="138">
        <f>'01 KOL-006 Pol'!G143</f>
        <v>0</v>
      </c>
      <c r="J61" s="135" t="str">
        <f>IF(I68=0,"",I61/I68*100)</f>
        <v/>
      </c>
    </row>
    <row r="62" spans="1:10" ht="36.75" customHeight="1">
      <c r="A62" s="126"/>
      <c r="B62" s="131" t="s">
        <v>85</v>
      </c>
      <c r="C62" s="197" t="s">
        <v>86</v>
      </c>
      <c r="D62" s="198"/>
      <c r="E62" s="198"/>
      <c r="F62" s="137" t="s">
        <v>25</v>
      </c>
      <c r="G62" s="138"/>
      <c r="H62" s="138"/>
      <c r="I62" s="138">
        <f>'01 KOL-006 Pol'!G159</f>
        <v>0</v>
      </c>
      <c r="J62" s="135" t="str">
        <f>IF(I68=0,"",I62/I68*100)</f>
        <v/>
      </c>
    </row>
    <row r="63" spans="1:10" ht="36.75" customHeight="1">
      <c r="A63" s="126"/>
      <c r="B63" s="131" t="s">
        <v>87</v>
      </c>
      <c r="C63" s="197" t="s">
        <v>88</v>
      </c>
      <c r="D63" s="198"/>
      <c r="E63" s="198"/>
      <c r="F63" s="137" t="s">
        <v>25</v>
      </c>
      <c r="G63" s="138"/>
      <c r="H63" s="138"/>
      <c r="I63" s="138">
        <f>'01 KOL-006 Pol'!G164</f>
        <v>0</v>
      </c>
      <c r="J63" s="135" t="str">
        <f>IF(I68=0,"",I63/I68*100)</f>
        <v/>
      </c>
    </row>
    <row r="64" spans="1:10" ht="36.75" customHeight="1">
      <c r="A64" s="126"/>
      <c r="B64" s="131" t="s">
        <v>89</v>
      </c>
      <c r="C64" s="197" t="s">
        <v>90</v>
      </c>
      <c r="D64" s="198"/>
      <c r="E64" s="198"/>
      <c r="F64" s="137" t="s">
        <v>26</v>
      </c>
      <c r="G64" s="138"/>
      <c r="H64" s="138"/>
      <c r="I64" s="138">
        <f>'01 KOL-006 Pol'!G182</f>
        <v>0</v>
      </c>
      <c r="J64" s="135" t="str">
        <f>IF(I68=0,"",I64/I68*100)</f>
        <v/>
      </c>
    </row>
    <row r="65" spans="1:10" ht="36.75" customHeight="1">
      <c r="A65" s="126"/>
      <c r="B65" s="131" t="s">
        <v>91</v>
      </c>
      <c r="C65" s="197" t="s">
        <v>92</v>
      </c>
      <c r="D65" s="198"/>
      <c r="E65" s="198"/>
      <c r="F65" s="137" t="s">
        <v>93</v>
      </c>
      <c r="G65" s="138"/>
      <c r="H65" s="138"/>
      <c r="I65" s="138">
        <f>'01 KOL-006 Pol'!G184</f>
        <v>0</v>
      </c>
      <c r="J65" s="135" t="str">
        <f>IF(I68=0,"",I65/I68*100)</f>
        <v/>
      </c>
    </row>
    <row r="66" spans="1:10" ht="36.75" customHeight="1">
      <c r="A66" s="126"/>
      <c r="B66" s="131" t="s">
        <v>94</v>
      </c>
      <c r="C66" s="197" t="s">
        <v>27</v>
      </c>
      <c r="D66" s="198"/>
      <c r="E66" s="198"/>
      <c r="F66" s="137" t="s">
        <v>94</v>
      </c>
      <c r="G66" s="138"/>
      <c r="H66" s="138"/>
      <c r="I66" s="138">
        <f>'01 KOL-006 Pol'!G191</f>
        <v>0</v>
      </c>
      <c r="J66" s="135" t="str">
        <f>IF(I68=0,"",I66/I68*100)</f>
        <v/>
      </c>
    </row>
    <row r="67" spans="1:10" ht="36.75" customHeight="1">
      <c r="A67" s="126"/>
      <c r="B67" s="131" t="s">
        <v>95</v>
      </c>
      <c r="C67" s="197" t="s">
        <v>28</v>
      </c>
      <c r="D67" s="198"/>
      <c r="E67" s="198"/>
      <c r="F67" s="137" t="s">
        <v>95</v>
      </c>
      <c r="G67" s="138"/>
      <c r="H67" s="138"/>
      <c r="I67" s="138">
        <f>'01 KOL-006 Pol'!G198</f>
        <v>0</v>
      </c>
      <c r="J67" s="135" t="str">
        <f>IF(I68=0,"",I67/I68*100)</f>
        <v/>
      </c>
    </row>
    <row r="68" spans="1:10" ht="25.5" customHeight="1">
      <c r="A68" s="127"/>
      <c r="B68" s="132" t="s">
        <v>1</v>
      </c>
      <c r="C68" s="133"/>
      <c r="D68" s="134"/>
      <c r="E68" s="134"/>
      <c r="F68" s="139"/>
      <c r="G68" s="140"/>
      <c r="H68" s="140"/>
      <c r="I68" s="140">
        <f>SUM(I50:I67)</f>
        <v>0</v>
      </c>
      <c r="J68" s="136">
        <f>SUM(J50:J67)</f>
        <v>0</v>
      </c>
    </row>
    <row r="69" spans="1:10">
      <c r="F69" s="89"/>
      <c r="G69" s="89"/>
      <c r="H69" s="89"/>
      <c r="I69" s="89"/>
      <c r="J69" s="90"/>
    </row>
    <row r="70" spans="1:10">
      <c r="F70" s="89"/>
      <c r="G70" s="89"/>
      <c r="H70" s="89"/>
      <c r="I70" s="89"/>
      <c r="J70" s="90"/>
    </row>
    <row r="71" spans="1:10">
      <c r="F71" s="89"/>
      <c r="G71" s="89"/>
      <c r="H71" s="89"/>
      <c r="I71" s="89"/>
      <c r="J71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>
      <c r="A4" s="50" t="s">
        <v>9</v>
      </c>
      <c r="B4" s="49"/>
      <c r="C4" s="251"/>
      <c r="D4" s="251"/>
      <c r="E4" s="251"/>
      <c r="F4" s="251"/>
      <c r="G4" s="252"/>
    </row>
    <row r="5" spans="1:7">
      <c r="B5" s="4"/>
      <c r="C5" s="5"/>
      <c r="D5" s="6"/>
    </row>
  </sheetData>
  <sheetProtection algorithmName="SHA-512" hashValue="dj3jmfiSB4hLORBSUK2FaEDkJlGXY+M6xPtW3JE+ckKklyRdjiWCjMGp3FMLh5tkgws4ZhnkH3y6je4AB8orNQ==" saltValue="0skAPiFqsSQURZdID3Gww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F97" sqref="F97"/>
    </sheetView>
  </sheetViews>
  <sheetFormatPr defaultRowHeight="12.75" outlineLevelRow="1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1" t="s">
        <v>96</v>
      </c>
      <c r="B1" s="261"/>
      <c r="C1" s="261"/>
      <c r="D1" s="261"/>
      <c r="E1" s="261"/>
      <c r="F1" s="261"/>
      <c r="G1" s="261"/>
      <c r="AG1" t="s">
        <v>97</v>
      </c>
    </row>
    <row r="2" spans="1:60" ht="24.95" customHeight="1">
      <c r="A2" s="142" t="s">
        <v>7</v>
      </c>
      <c r="B2" s="49" t="s">
        <v>43</v>
      </c>
      <c r="C2" s="262" t="s">
        <v>49</v>
      </c>
      <c r="D2" s="263"/>
      <c r="E2" s="263"/>
      <c r="F2" s="263"/>
      <c r="G2" s="264"/>
      <c r="AG2" t="s">
        <v>98</v>
      </c>
    </row>
    <row r="3" spans="1:60" ht="24.95" customHeight="1">
      <c r="A3" s="142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4" t="s">
        <v>98</v>
      </c>
      <c r="AG3" t="s">
        <v>99</v>
      </c>
    </row>
    <row r="4" spans="1:60" ht="24.95" customHeight="1">
      <c r="A4" s="143" t="s">
        <v>9</v>
      </c>
      <c r="B4" s="144" t="s">
        <v>43</v>
      </c>
      <c r="C4" s="265" t="s">
        <v>44</v>
      </c>
      <c r="D4" s="266"/>
      <c r="E4" s="266"/>
      <c r="F4" s="266"/>
      <c r="G4" s="267"/>
      <c r="AG4" t="s">
        <v>100</v>
      </c>
    </row>
    <row r="5" spans="1:60">
      <c r="D5" s="10"/>
    </row>
    <row r="6" spans="1:60" ht="38.25">
      <c r="A6" s="146" t="s">
        <v>101</v>
      </c>
      <c r="B6" s="148" t="s">
        <v>102</v>
      </c>
      <c r="C6" s="148" t="s">
        <v>103</v>
      </c>
      <c r="D6" s="147" t="s">
        <v>104</v>
      </c>
      <c r="E6" s="146" t="s">
        <v>105</v>
      </c>
      <c r="F6" s="145" t="s">
        <v>106</v>
      </c>
      <c r="G6" s="146" t="s">
        <v>29</v>
      </c>
      <c r="H6" s="149" t="s">
        <v>30</v>
      </c>
      <c r="I6" s="149" t="s">
        <v>107</v>
      </c>
      <c r="J6" s="149" t="s">
        <v>31</v>
      </c>
      <c r="K6" s="149" t="s">
        <v>108</v>
      </c>
      <c r="L6" s="149" t="s">
        <v>109</v>
      </c>
      <c r="M6" s="149" t="s">
        <v>110</v>
      </c>
      <c r="N6" s="149" t="s">
        <v>111</v>
      </c>
      <c r="O6" s="149" t="s">
        <v>112</v>
      </c>
      <c r="P6" s="149" t="s">
        <v>113</v>
      </c>
      <c r="Q6" s="149" t="s">
        <v>114</v>
      </c>
      <c r="R6" s="149" t="s">
        <v>115</v>
      </c>
      <c r="S6" s="149" t="s">
        <v>116</v>
      </c>
      <c r="T6" s="149" t="s">
        <v>117</v>
      </c>
      <c r="U6" s="149" t="s">
        <v>118</v>
      </c>
      <c r="V6" s="149" t="s">
        <v>119</v>
      </c>
      <c r="W6" s="149" t="s">
        <v>120</v>
      </c>
      <c r="X6" s="149" t="s">
        <v>121</v>
      </c>
    </row>
    <row r="7" spans="1:60" hidden="1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>
      <c r="A8" s="165" t="s">
        <v>122</v>
      </c>
      <c r="B8" s="166" t="s">
        <v>61</v>
      </c>
      <c r="C8" s="188" t="s">
        <v>62</v>
      </c>
      <c r="D8" s="167"/>
      <c r="E8" s="168"/>
      <c r="F8" s="169"/>
      <c r="G8" s="169">
        <f>SUMIF(AG9:AG17,"&lt;&gt;NOR",G9:G17)</f>
        <v>0</v>
      </c>
      <c r="H8" s="169"/>
      <c r="I8" s="169">
        <f>SUM(I9:I17)</f>
        <v>0</v>
      </c>
      <c r="J8" s="169"/>
      <c r="K8" s="169">
        <f>SUM(K9:K17)</f>
        <v>0</v>
      </c>
      <c r="L8" s="169"/>
      <c r="M8" s="169">
        <f>SUM(M9:M17)</f>
        <v>0</v>
      </c>
      <c r="N8" s="169"/>
      <c r="O8" s="169">
        <f>SUM(O9:O17)</f>
        <v>0.63</v>
      </c>
      <c r="P8" s="169"/>
      <c r="Q8" s="169">
        <f>SUM(Q9:Q17)</f>
        <v>0</v>
      </c>
      <c r="R8" s="169"/>
      <c r="S8" s="169"/>
      <c r="T8" s="170"/>
      <c r="U8" s="164"/>
      <c r="V8" s="164">
        <f>SUM(V9:V17)</f>
        <v>4.66</v>
      </c>
      <c r="W8" s="164"/>
      <c r="X8" s="164"/>
      <c r="AG8" t="s">
        <v>123</v>
      </c>
    </row>
    <row r="9" spans="1:60" outlineLevel="1">
      <c r="A9" s="171">
        <v>1</v>
      </c>
      <c r="B9" s="172" t="s">
        <v>124</v>
      </c>
      <c r="C9" s="189" t="s">
        <v>125</v>
      </c>
      <c r="D9" s="173" t="s">
        <v>126</v>
      </c>
      <c r="E9" s="174">
        <v>1.171E-2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1.0900000000000001</v>
      </c>
      <c r="O9" s="176">
        <f>ROUND(E9*N9,2)</f>
        <v>0.01</v>
      </c>
      <c r="P9" s="176">
        <v>0</v>
      </c>
      <c r="Q9" s="176">
        <f>ROUND(E9*P9,2)</f>
        <v>0</v>
      </c>
      <c r="R9" s="176" t="s">
        <v>127</v>
      </c>
      <c r="S9" s="176" t="s">
        <v>128</v>
      </c>
      <c r="T9" s="177" t="s">
        <v>128</v>
      </c>
      <c r="U9" s="160">
        <v>20.6</v>
      </c>
      <c r="V9" s="160">
        <f>ROUND(E9*U9,2)</f>
        <v>0.24</v>
      </c>
      <c r="W9" s="160"/>
      <c r="X9" s="160" t="s">
        <v>129</v>
      </c>
      <c r="Y9" s="150"/>
      <c r="Z9" s="150"/>
      <c r="AA9" s="150"/>
      <c r="AB9" s="150"/>
      <c r="AC9" s="150"/>
      <c r="AD9" s="150"/>
      <c r="AE9" s="150"/>
      <c r="AF9" s="150"/>
      <c r="AG9" s="150" t="s">
        <v>130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255" t="s">
        <v>131</v>
      </c>
      <c r="D10" s="256"/>
      <c r="E10" s="256"/>
      <c r="F10" s="256"/>
      <c r="G10" s="256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132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57"/>
      <c r="B11" s="158"/>
      <c r="C11" s="190" t="s">
        <v>133</v>
      </c>
      <c r="D11" s="162"/>
      <c r="E11" s="163">
        <v>1.171E-2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134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71">
        <v>2</v>
      </c>
      <c r="B12" s="172" t="s">
        <v>135</v>
      </c>
      <c r="C12" s="189" t="s">
        <v>136</v>
      </c>
      <c r="D12" s="173" t="s">
        <v>137</v>
      </c>
      <c r="E12" s="174">
        <v>7.74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7.4709999999999999E-2</v>
      </c>
      <c r="O12" s="176">
        <f>ROUND(E12*N12,2)</f>
        <v>0.57999999999999996</v>
      </c>
      <c r="P12" s="176">
        <v>0</v>
      </c>
      <c r="Q12" s="176">
        <f>ROUND(E12*P12,2)</f>
        <v>0</v>
      </c>
      <c r="R12" s="176" t="s">
        <v>138</v>
      </c>
      <c r="S12" s="176" t="s">
        <v>128</v>
      </c>
      <c r="T12" s="177" t="s">
        <v>128</v>
      </c>
      <c r="U12" s="160">
        <v>0.52915000000000001</v>
      </c>
      <c r="V12" s="160">
        <f>ROUND(E12*U12,2)</f>
        <v>4.0999999999999996</v>
      </c>
      <c r="W12" s="160"/>
      <c r="X12" s="160" t="s">
        <v>129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130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7"/>
      <c r="B13" s="158"/>
      <c r="C13" s="255" t="s">
        <v>139</v>
      </c>
      <c r="D13" s="256"/>
      <c r="E13" s="256"/>
      <c r="F13" s="256"/>
      <c r="G13" s="256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132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7"/>
      <c r="B14" s="158"/>
      <c r="C14" s="190" t="s">
        <v>140</v>
      </c>
      <c r="D14" s="162"/>
      <c r="E14" s="163">
        <v>7.74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134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71">
        <v>3</v>
      </c>
      <c r="B15" s="172" t="s">
        <v>141</v>
      </c>
      <c r="C15" s="189" t="s">
        <v>142</v>
      </c>
      <c r="D15" s="173" t="s">
        <v>137</v>
      </c>
      <c r="E15" s="174">
        <v>0.26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0.15679999999999999</v>
      </c>
      <c r="O15" s="176">
        <f>ROUND(E15*N15,2)</f>
        <v>0.04</v>
      </c>
      <c r="P15" s="176">
        <v>0</v>
      </c>
      <c r="Q15" s="176">
        <f>ROUND(E15*P15,2)</f>
        <v>0</v>
      </c>
      <c r="R15" s="176" t="s">
        <v>138</v>
      </c>
      <c r="S15" s="176" t="s">
        <v>128</v>
      </c>
      <c r="T15" s="177" t="s">
        <v>128</v>
      </c>
      <c r="U15" s="160">
        <v>1.2225999999999999</v>
      </c>
      <c r="V15" s="160">
        <f>ROUND(E15*U15,2)</f>
        <v>0.32</v>
      </c>
      <c r="W15" s="160"/>
      <c r="X15" s="160" t="s">
        <v>129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130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57"/>
      <c r="B16" s="158"/>
      <c r="C16" s="255" t="s">
        <v>143</v>
      </c>
      <c r="D16" s="256"/>
      <c r="E16" s="256"/>
      <c r="F16" s="256"/>
      <c r="G16" s="256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132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7"/>
      <c r="B17" s="158"/>
      <c r="C17" s="190" t="s">
        <v>144</v>
      </c>
      <c r="D17" s="162"/>
      <c r="E17" s="163">
        <v>0.26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134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>
      <c r="A18" s="165" t="s">
        <v>122</v>
      </c>
      <c r="B18" s="166" t="s">
        <v>63</v>
      </c>
      <c r="C18" s="188" t="s">
        <v>64</v>
      </c>
      <c r="D18" s="167"/>
      <c r="E18" s="168"/>
      <c r="F18" s="169"/>
      <c r="G18" s="169">
        <f>SUMIF(AG19:AG37,"&lt;&gt;NOR",G19:G37)</f>
        <v>0</v>
      </c>
      <c r="H18" s="169"/>
      <c r="I18" s="169">
        <f>SUM(I19:I37)</f>
        <v>0</v>
      </c>
      <c r="J18" s="169"/>
      <c r="K18" s="169">
        <f>SUM(K19:K37)</f>
        <v>0</v>
      </c>
      <c r="L18" s="169"/>
      <c r="M18" s="169">
        <f>SUM(M19:M37)</f>
        <v>0</v>
      </c>
      <c r="N18" s="169"/>
      <c r="O18" s="169">
        <f>SUM(O19:O37)</f>
        <v>0.19</v>
      </c>
      <c r="P18" s="169"/>
      <c r="Q18" s="169">
        <f>SUM(Q19:Q37)</f>
        <v>0</v>
      </c>
      <c r="R18" s="169"/>
      <c r="S18" s="169"/>
      <c r="T18" s="170"/>
      <c r="U18" s="164"/>
      <c r="V18" s="164">
        <f>SUM(V19:V37)</f>
        <v>15.48</v>
      </c>
      <c r="W18" s="164"/>
      <c r="X18" s="164"/>
      <c r="AG18" t="s">
        <v>123</v>
      </c>
    </row>
    <row r="19" spans="1:60" ht="33.75" outlineLevel="1">
      <c r="A19" s="171">
        <v>4</v>
      </c>
      <c r="B19" s="172" t="s">
        <v>145</v>
      </c>
      <c r="C19" s="189" t="s">
        <v>146</v>
      </c>
      <c r="D19" s="173" t="s">
        <v>137</v>
      </c>
      <c r="E19" s="174">
        <v>0.6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2.163E-2</v>
      </c>
      <c r="O19" s="176">
        <f>ROUND(E19*N19,2)</f>
        <v>0.01</v>
      </c>
      <c r="P19" s="176">
        <v>0</v>
      </c>
      <c r="Q19" s="176">
        <f>ROUND(E19*P19,2)</f>
        <v>0</v>
      </c>
      <c r="R19" s="176" t="s">
        <v>138</v>
      </c>
      <c r="S19" s="176" t="s">
        <v>128</v>
      </c>
      <c r="T19" s="177" t="s">
        <v>128</v>
      </c>
      <c r="U19" s="160">
        <v>1.1000000000000001</v>
      </c>
      <c r="V19" s="160">
        <f>ROUND(E19*U19,2)</f>
        <v>0.66</v>
      </c>
      <c r="W19" s="160"/>
      <c r="X19" s="160" t="s">
        <v>129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130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>
      <c r="A20" s="157"/>
      <c r="B20" s="158"/>
      <c r="C20" s="255" t="s">
        <v>147</v>
      </c>
      <c r="D20" s="256"/>
      <c r="E20" s="256"/>
      <c r="F20" s="256"/>
      <c r="G20" s="256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132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78" t="str">
        <f>C20</f>
        <v>zřízení nosné konstrukce příčky, vložení tepelné izolace tl. do 5 cm, montáž desek, tmelení spár Q2 a úprava rohů. Včetně dodávek materiálu.</v>
      </c>
      <c r="BB20" s="150"/>
      <c r="BC20" s="150"/>
      <c r="BD20" s="150"/>
      <c r="BE20" s="150"/>
      <c r="BF20" s="150"/>
      <c r="BG20" s="150"/>
      <c r="BH20" s="150"/>
    </row>
    <row r="21" spans="1:60" outlineLevel="1">
      <c r="A21" s="157"/>
      <c r="B21" s="158"/>
      <c r="C21" s="190" t="s">
        <v>148</v>
      </c>
      <c r="D21" s="162"/>
      <c r="E21" s="163">
        <v>0.6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134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>
      <c r="A22" s="171">
        <v>5</v>
      </c>
      <c r="B22" s="172" t="s">
        <v>149</v>
      </c>
      <c r="C22" s="189" t="s">
        <v>150</v>
      </c>
      <c r="D22" s="173" t="s">
        <v>137</v>
      </c>
      <c r="E22" s="174">
        <v>1.7003999999999999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6">
        <v>2.5420000000000002E-2</v>
      </c>
      <c r="O22" s="176">
        <f>ROUND(E22*N22,2)</f>
        <v>0.04</v>
      </c>
      <c r="P22" s="176">
        <v>0</v>
      </c>
      <c r="Q22" s="176">
        <f>ROUND(E22*P22,2)</f>
        <v>0</v>
      </c>
      <c r="R22" s="176" t="s">
        <v>138</v>
      </c>
      <c r="S22" s="176" t="s">
        <v>128</v>
      </c>
      <c r="T22" s="177" t="s">
        <v>128</v>
      </c>
      <c r="U22" s="160">
        <v>1.23</v>
      </c>
      <c r="V22" s="160">
        <f>ROUND(E22*U22,2)</f>
        <v>2.09</v>
      </c>
      <c r="W22" s="160"/>
      <c r="X22" s="160" t="s">
        <v>129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130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>
      <c r="A23" s="157"/>
      <c r="B23" s="158"/>
      <c r="C23" s="255" t="s">
        <v>147</v>
      </c>
      <c r="D23" s="256"/>
      <c r="E23" s="256"/>
      <c r="F23" s="256"/>
      <c r="G23" s="256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132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78" t="str">
        <f>C23</f>
        <v>zřízení nosné konstrukce příčky, vložení tepelné izolace tl. do 5 cm, montáž desek, tmelení spár Q2 a úprava rohů. Včetně dodávek materiálu.</v>
      </c>
      <c r="BB23" s="150"/>
      <c r="BC23" s="150"/>
      <c r="BD23" s="150"/>
      <c r="BE23" s="150"/>
      <c r="BF23" s="150"/>
      <c r="BG23" s="150"/>
      <c r="BH23" s="150"/>
    </row>
    <row r="24" spans="1:60" outlineLevel="1">
      <c r="A24" s="157"/>
      <c r="B24" s="158"/>
      <c r="C24" s="190" t="s">
        <v>151</v>
      </c>
      <c r="D24" s="162"/>
      <c r="E24" s="163">
        <v>1.7003999999999999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134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22.5" outlineLevel="1">
      <c r="A25" s="171">
        <v>6</v>
      </c>
      <c r="B25" s="172" t="s">
        <v>152</v>
      </c>
      <c r="C25" s="189" t="s">
        <v>153</v>
      </c>
      <c r="D25" s="173" t="s">
        <v>137</v>
      </c>
      <c r="E25" s="174">
        <v>2.11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6">
        <v>2.58E-2</v>
      </c>
      <c r="O25" s="176">
        <f>ROUND(E25*N25,2)</f>
        <v>0.05</v>
      </c>
      <c r="P25" s="176">
        <v>0</v>
      </c>
      <c r="Q25" s="176">
        <f>ROUND(E25*P25,2)</f>
        <v>0</v>
      </c>
      <c r="R25" s="176" t="s">
        <v>138</v>
      </c>
      <c r="S25" s="176" t="s">
        <v>128</v>
      </c>
      <c r="T25" s="177" t="s">
        <v>128</v>
      </c>
      <c r="U25" s="160">
        <v>1.252</v>
      </c>
      <c r="V25" s="160">
        <f>ROUND(E25*U25,2)</f>
        <v>2.64</v>
      </c>
      <c r="W25" s="160"/>
      <c r="X25" s="160" t="s">
        <v>129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>
      <c r="A26" s="157"/>
      <c r="B26" s="158"/>
      <c r="C26" s="255" t="s">
        <v>147</v>
      </c>
      <c r="D26" s="256"/>
      <c r="E26" s="256"/>
      <c r="F26" s="256"/>
      <c r="G26" s="256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132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78" t="str">
        <f>C26</f>
        <v>zřízení nosné konstrukce příčky, vložení tepelné izolace tl. do 5 cm, montáž desek, tmelení spár Q2 a úprava rohů. Včetně dodávek materiálu.</v>
      </c>
      <c r="BB26" s="150"/>
      <c r="BC26" s="150"/>
      <c r="BD26" s="150"/>
      <c r="BE26" s="150"/>
      <c r="BF26" s="150"/>
      <c r="BG26" s="150"/>
      <c r="BH26" s="150"/>
    </row>
    <row r="27" spans="1:60" outlineLevel="1">
      <c r="A27" s="157"/>
      <c r="B27" s="158"/>
      <c r="C27" s="190" t="s">
        <v>154</v>
      </c>
      <c r="D27" s="162"/>
      <c r="E27" s="163">
        <v>2.11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134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>
      <c r="A28" s="171">
        <v>7</v>
      </c>
      <c r="B28" s="172" t="s">
        <v>155</v>
      </c>
      <c r="C28" s="189" t="s">
        <v>156</v>
      </c>
      <c r="D28" s="173" t="s">
        <v>157</v>
      </c>
      <c r="E28" s="174">
        <v>14.59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8.0000000000000007E-5</v>
      </c>
      <c r="O28" s="176">
        <f>ROUND(E28*N28,2)</f>
        <v>0</v>
      </c>
      <c r="P28" s="176">
        <v>0</v>
      </c>
      <c r="Q28" s="176">
        <f>ROUND(E28*P28,2)</f>
        <v>0</v>
      </c>
      <c r="R28" s="176" t="s">
        <v>127</v>
      </c>
      <c r="S28" s="176" t="s">
        <v>128</v>
      </c>
      <c r="T28" s="177" t="s">
        <v>128</v>
      </c>
      <c r="U28" s="160">
        <v>0.18</v>
      </c>
      <c r="V28" s="160">
        <f>ROUND(E28*U28,2)</f>
        <v>2.63</v>
      </c>
      <c r="W28" s="160"/>
      <c r="X28" s="160" t="s">
        <v>129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130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7"/>
      <c r="B29" s="158"/>
      <c r="C29" s="190" t="s">
        <v>158</v>
      </c>
      <c r="D29" s="162"/>
      <c r="E29" s="163">
        <v>5.24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134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57"/>
      <c r="B30" s="158"/>
      <c r="C30" s="190" t="s">
        <v>159</v>
      </c>
      <c r="D30" s="162"/>
      <c r="E30" s="163">
        <v>9.35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134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>
      <c r="A31" s="171">
        <v>8</v>
      </c>
      <c r="B31" s="172" t="s">
        <v>160</v>
      </c>
      <c r="C31" s="189" t="s">
        <v>161</v>
      </c>
      <c r="D31" s="173" t="s">
        <v>157</v>
      </c>
      <c r="E31" s="174">
        <v>7.1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6">
        <v>1.261E-2</v>
      </c>
      <c r="O31" s="176">
        <f>ROUND(E31*N31,2)</f>
        <v>0.09</v>
      </c>
      <c r="P31" s="176">
        <v>0</v>
      </c>
      <c r="Q31" s="176">
        <f>ROUND(E31*P31,2)</f>
        <v>0</v>
      </c>
      <c r="R31" s="176" t="s">
        <v>138</v>
      </c>
      <c r="S31" s="176" t="s">
        <v>128</v>
      </c>
      <c r="T31" s="177" t="s">
        <v>128</v>
      </c>
      <c r="U31" s="160">
        <v>1.05</v>
      </c>
      <c r="V31" s="160">
        <f>ROUND(E31*U31,2)</f>
        <v>7.46</v>
      </c>
      <c r="W31" s="160"/>
      <c r="X31" s="160" t="s">
        <v>129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130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57"/>
      <c r="B32" s="158"/>
      <c r="C32" s="253" t="s">
        <v>389</v>
      </c>
      <c r="D32" s="254"/>
      <c r="E32" s="254"/>
      <c r="F32" s="254"/>
      <c r="G32" s="254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162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57"/>
      <c r="B33" s="158"/>
      <c r="C33" s="259" t="s">
        <v>163</v>
      </c>
      <c r="D33" s="260"/>
      <c r="E33" s="260"/>
      <c r="F33" s="260"/>
      <c r="G33" s="2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162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57"/>
      <c r="B34" s="158"/>
      <c r="C34" s="259" t="s">
        <v>164</v>
      </c>
      <c r="D34" s="260"/>
      <c r="E34" s="260"/>
      <c r="F34" s="260"/>
      <c r="G34" s="2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0"/>
      <c r="Z34" s="150"/>
      <c r="AA34" s="150"/>
      <c r="AB34" s="150"/>
      <c r="AC34" s="150"/>
      <c r="AD34" s="150"/>
      <c r="AE34" s="150"/>
      <c r="AF34" s="150"/>
      <c r="AG34" s="150" t="s">
        <v>162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7"/>
      <c r="B35" s="158"/>
      <c r="C35" s="259" t="s">
        <v>165</v>
      </c>
      <c r="D35" s="260"/>
      <c r="E35" s="260"/>
      <c r="F35" s="260"/>
      <c r="G35" s="2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0"/>
      <c r="Z35" s="150"/>
      <c r="AA35" s="150"/>
      <c r="AB35" s="150"/>
      <c r="AC35" s="150"/>
      <c r="AD35" s="150"/>
      <c r="AE35" s="150"/>
      <c r="AF35" s="150"/>
      <c r="AG35" s="150" t="s">
        <v>162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78" t="str">
        <f>C35</f>
        <v>- standardního tmelení Q2, to je: základní tmelení Q1+ dodatečné tmelení (tmelení najemno) a případné přebroušení.</v>
      </c>
      <c r="BB35" s="150"/>
      <c r="BC35" s="150"/>
      <c r="BD35" s="150"/>
      <c r="BE35" s="150"/>
      <c r="BF35" s="150"/>
      <c r="BG35" s="150"/>
      <c r="BH35" s="150"/>
    </row>
    <row r="36" spans="1:60" outlineLevel="1">
      <c r="A36" s="157"/>
      <c r="B36" s="158"/>
      <c r="C36" s="190" t="s">
        <v>166</v>
      </c>
      <c r="D36" s="162"/>
      <c r="E36" s="163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>
      <c r="A37" s="157"/>
      <c r="B37" s="158"/>
      <c r="C37" s="190" t="s">
        <v>167</v>
      </c>
      <c r="D37" s="162"/>
      <c r="E37" s="163">
        <v>7.1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134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>
      <c r="A38" s="165" t="s">
        <v>122</v>
      </c>
      <c r="B38" s="166" t="s">
        <v>65</v>
      </c>
      <c r="C38" s="188" t="s">
        <v>66</v>
      </c>
      <c r="D38" s="167"/>
      <c r="E38" s="168"/>
      <c r="F38" s="169"/>
      <c r="G38" s="169">
        <f>SUMIF(AG39:AG61,"&lt;&gt;NOR",G39:G61)</f>
        <v>0</v>
      </c>
      <c r="H38" s="169"/>
      <c r="I38" s="169">
        <f>SUM(I39:I61)</f>
        <v>0</v>
      </c>
      <c r="J38" s="169"/>
      <c r="K38" s="169">
        <f>SUM(K39:K61)</f>
        <v>0</v>
      </c>
      <c r="L38" s="169"/>
      <c r="M38" s="169">
        <f>SUM(M39:M61)</f>
        <v>0</v>
      </c>
      <c r="N38" s="169"/>
      <c r="O38" s="169">
        <f>SUM(O39:O61)</f>
        <v>2.64</v>
      </c>
      <c r="P38" s="169"/>
      <c r="Q38" s="169">
        <f>SUM(Q39:Q61)</f>
        <v>0</v>
      </c>
      <c r="R38" s="169"/>
      <c r="S38" s="169"/>
      <c r="T38" s="170"/>
      <c r="U38" s="164"/>
      <c r="V38" s="164">
        <f>SUM(V39:V61)</f>
        <v>100.32</v>
      </c>
      <c r="W38" s="164"/>
      <c r="X38" s="164"/>
      <c r="AG38" t="s">
        <v>123</v>
      </c>
    </row>
    <row r="39" spans="1:60" outlineLevel="1">
      <c r="A39" s="171">
        <v>9</v>
      </c>
      <c r="B39" s="172" t="s">
        <v>168</v>
      </c>
      <c r="C39" s="189" t="s">
        <v>169</v>
      </c>
      <c r="D39" s="173" t="s">
        <v>137</v>
      </c>
      <c r="E39" s="174">
        <v>9.9359999999999999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6">
        <v>2.5200000000000001E-3</v>
      </c>
      <c r="O39" s="176">
        <f>ROUND(E39*N39,2)</f>
        <v>0.03</v>
      </c>
      <c r="P39" s="176">
        <v>0</v>
      </c>
      <c r="Q39" s="176">
        <f>ROUND(E39*P39,2)</f>
        <v>0</v>
      </c>
      <c r="R39" s="176" t="s">
        <v>138</v>
      </c>
      <c r="S39" s="176" t="s">
        <v>128</v>
      </c>
      <c r="T39" s="177" t="s">
        <v>128</v>
      </c>
      <c r="U39" s="160">
        <v>0.24</v>
      </c>
      <c r="V39" s="160">
        <f>ROUND(E39*U39,2)</f>
        <v>2.38</v>
      </c>
      <c r="W39" s="160"/>
      <c r="X39" s="160" t="s">
        <v>129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130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57"/>
      <c r="B40" s="158"/>
      <c r="C40" s="255" t="s">
        <v>170</v>
      </c>
      <c r="D40" s="256"/>
      <c r="E40" s="256"/>
      <c r="F40" s="256"/>
      <c r="G40" s="256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>
      <c r="A41" s="157"/>
      <c r="B41" s="158"/>
      <c r="C41" s="190" t="s">
        <v>171</v>
      </c>
      <c r="D41" s="162"/>
      <c r="E41" s="163">
        <v>9.9359999999999999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134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33.75" outlineLevel="1">
      <c r="A42" s="171">
        <v>10</v>
      </c>
      <c r="B42" s="172" t="s">
        <v>172</v>
      </c>
      <c r="C42" s="189" t="s">
        <v>173</v>
      </c>
      <c r="D42" s="173" t="s">
        <v>137</v>
      </c>
      <c r="E42" s="174">
        <v>19.2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6">
        <v>4.1200000000000004E-3</v>
      </c>
      <c r="O42" s="176">
        <f>ROUND(E42*N42,2)</f>
        <v>0.08</v>
      </c>
      <c r="P42" s="176">
        <v>0</v>
      </c>
      <c r="Q42" s="176">
        <f>ROUND(E42*P42,2)</f>
        <v>0</v>
      </c>
      <c r="R42" s="176" t="s">
        <v>127</v>
      </c>
      <c r="S42" s="176" t="s">
        <v>128</v>
      </c>
      <c r="T42" s="177" t="s">
        <v>128</v>
      </c>
      <c r="U42" s="160">
        <v>0.19350999999999999</v>
      </c>
      <c r="V42" s="160">
        <f>ROUND(E42*U42,2)</f>
        <v>3.72</v>
      </c>
      <c r="W42" s="160"/>
      <c r="X42" s="160" t="s">
        <v>129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130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57"/>
      <c r="B43" s="158"/>
      <c r="C43" s="253" t="s">
        <v>174</v>
      </c>
      <c r="D43" s="254"/>
      <c r="E43" s="254"/>
      <c r="F43" s="254"/>
      <c r="G43" s="254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162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>
      <c r="A44" s="157"/>
      <c r="B44" s="158"/>
      <c r="C44" s="190" t="s">
        <v>175</v>
      </c>
      <c r="D44" s="162"/>
      <c r="E44" s="163">
        <v>19.2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/>
      <c r="AG44" s="150" t="s">
        <v>134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>
      <c r="A45" s="171">
        <v>11</v>
      </c>
      <c r="B45" s="172" t="s">
        <v>176</v>
      </c>
      <c r="C45" s="189" t="s">
        <v>177</v>
      </c>
      <c r="D45" s="173" t="s">
        <v>137</v>
      </c>
      <c r="E45" s="174">
        <v>97.397999999999996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6">
        <v>1.7950000000000001E-2</v>
      </c>
      <c r="O45" s="176">
        <f>ROUND(E45*N45,2)</f>
        <v>1.75</v>
      </c>
      <c r="P45" s="176">
        <v>0</v>
      </c>
      <c r="Q45" s="176">
        <f>ROUND(E45*P45,2)</f>
        <v>0</v>
      </c>
      <c r="R45" s="176" t="s">
        <v>127</v>
      </c>
      <c r="S45" s="176" t="s">
        <v>128</v>
      </c>
      <c r="T45" s="177" t="s">
        <v>128</v>
      </c>
      <c r="U45" s="160">
        <v>0.53</v>
      </c>
      <c r="V45" s="160">
        <f>ROUND(E45*U45,2)</f>
        <v>51.62</v>
      </c>
      <c r="W45" s="160"/>
      <c r="X45" s="160" t="s">
        <v>129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130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>
      <c r="A46" s="157"/>
      <c r="B46" s="158"/>
      <c r="C46" s="253" t="s">
        <v>174</v>
      </c>
      <c r="D46" s="254"/>
      <c r="E46" s="254"/>
      <c r="F46" s="254"/>
      <c r="G46" s="254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162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57"/>
      <c r="B47" s="158"/>
      <c r="C47" s="190" t="s">
        <v>178</v>
      </c>
      <c r="D47" s="162"/>
      <c r="E47" s="163">
        <v>48.51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134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57"/>
      <c r="B48" s="158"/>
      <c r="C48" s="190" t="s">
        <v>179</v>
      </c>
      <c r="D48" s="162"/>
      <c r="E48" s="163">
        <v>48.887999999999998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/>
      <c r="AG48" s="150" t="s">
        <v>134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>
      <c r="A49" s="171">
        <v>12</v>
      </c>
      <c r="B49" s="172" t="s">
        <v>180</v>
      </c>
      <c r="C49" s="189" t="s">
        <v>181</v>
      </c>
      <c r="D49" s="173" t="s">
        <v>137</v>
      </c>
      <c r="E49" s="174">
        <v>9.9359999999999999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6">
        <v>4.1099999999999999E-3</v>
      </c>
      <c r="O49" s="176">
        <f>ROUND(E49*N49,2)</f>
        <v>0.04</v>
      </c>
      <c r="P49" s="176">
        <v>0</v>
      </c>
      <c r="Q49" s="176">
        <f>ROUND(E49*P49,2)</f>
        <v>0</v>
      </c>
      <c r="R49" s="176" t="s">
        <v>138</v>
      </c>
      <c r="S49" s="176" t="s">
        <v>128</v>
      </c>
      <c r="T49" s="177" t="s">
        <v>128</v>
      </c>
      <c r="U49" s="160">
        <v>0.48399999999999999</v>
      </c>
      <c r="V49" s="160">
        <f>ROUND(E49*U49,2)</f>
        <v>4.8099999999999996</v>
      </c>
      <c r="W49" s="160"/>
      <c r="X49" s="160" t="s">
        <v>129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130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>
      <c r="A50" s="157"/>
      <c r="B50" s="158"/>
      <c r="C50" s="255" t="s">
        <v>182</v>
      </c>
      <c r="D50" s="256"/>
      <c r="E50" s="256"/>
      <c r="F50" s="256"/>
      <c r="G50" s="256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132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>
      <c r="A51" s="157"/>
      <c r="B51" s="158"/>
      <c r="C51" s="190" t="s">
        <v>171</v>
      </c>
      <c r="D51" s="162"/>
      <c r="E51" s="163">
        <v>9.9359999999999999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134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>
      <c r="A52" s="171">
        <v>13</v>
      </c>
      <c r="B52" s="172" t="s">
        <v>183</v>
      </c>
      <c r="C52" s="189" t="s">
        <v>184</v>
      </c>
      <c r="D52" s="173" t="s">
        <v>157</v>
      </c>
      <c r="E52" s="174">
        <v>30.6</v>
      </c>
      <c r="F52" s="175"/>
      <c r="G52" s="176">
        <f>ROUND(E52*F52,2)</f>
        <v>0</v>
      </c>
      <c r="H52" s="175"/>
      <c r="I52" s="176">
        <f>ROUND(E52*H52,2)</f>
        <v>0</v>
      </c>
      <c r="J52" s="175"/>
      <c r="K52" s="176">
        <f>ROUND(E52*J52,2)</f>
        <v>0</v>
      </c>
      <c r="L52" s="176">
        <v>21</v>
      </c>
      <c r="M52" s="176">
        <f>G52*(1+L52/100)</f>
        <v>0</v>
      </c>
      <c r="N52" s="176">
        <v>2.3800000000000002E-3</v>
      </c>
      <c r="O52" s="176">
        <f>ROUND(E52*N52,2)</f>
        <v>7.0000000000000007E-2</v>
      </c>
      <c r="P52" s="176">
        <v>0</v>
      </c>
      <c r="Q52" s="176">
        <f>ROUND(E52*P52,2)</f>
        <v>0</v>
      </c>
      <c r="R52" s="176" t="s">
        <v>127</v>
      </c>
      <c r="S52" s="176" t="s">
        <v>128</v>
      </c>
      <c r="T52" s="177" t="s">
        <v>128</v>
      </c>
      <c r="U52" s="160">
        <v>0.18232999999999999</v>
      </c>
      <c r="V52" s="160">
        <f>ROUND(E52*U52,2)</f>
        <v>5.58</v>
      </c>
      <c r="W52" s="160"/>
      <c r="X52" s="160" t="s">
        <v>129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130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>
      <c r="A53" s="157"/>
      <c r="B53" s="158"/>
      <c r="C53" s="190" t="s">
        <v>185</v>
      </c>
      <c r="D53" s="162"/>
      <c r="E53" s="163">
        <v>10.199999999999999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57"/>
      <c r="B54" s="158"/>
      <c r="C54" s="190" t="s">
        <v>186</v>
      </c>
      <c r="D54" s="162"/>
      <c r="E54" s="163">
        <v>20.399999999999999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/>
      <c r="AG54" s="150" t="s">
        <v>134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>
      <c r="A55" s="171">
        <v>14</v>
      </c>
      <c r="B55" s="172" t="s">
        <v>187</v>
      </c>
      <c r="C55" s="189" t="s">
        <v>188</v>
      </c>
      <c r="D55" s="173" t="s">
        <v>137</v>
      </c>
      <c r="E55" s="174">
        <v>189.4666</v>
      </c>
      <c r="F55" s="175"/>
      <c r="G55" s="176">
        <f>ROUND(E55*F55,2)</f>
        <v>0</v>
      </c>
      <c r="H55" s="175"/>
      <c r="I55" s="176">
        <f>ROUND(E55*H55,2)</f>
        <v>0</v>
      </c>
      <c r="J55" s="175"/>
      <c r="K55" s="176">
        <f>ROUND(E55*J55,2)</f>
        <v>0</v>
      </c>
      <c r="L55" s="176">
        <v>21</v>
      </c>
      <c r="M55" s="176">
        <f>G55*(1+L55/100)</f>
        <v>0</v>
      </c>
      <c r="N55" s="176">
        <v>3.5500000000000002E-3</v>
      </c>
      <c r="O55" s="176">
        <f>ROUND(E55*N55,2)</f>
        <v>0.67</v>
      </c>
      <c r="P55" s="176">
        <v>0</v>
      </c>
      <c r="Q55" s="176">
        <f>ROUND(E55*P55,2)</f>
        <v>0</v>
      </c>
      <c r="R55" s="176" t="s">
        <v>127</v>
      </c>
      <c r="S55" s="176" t="s">
        <v>128</v>
      </c>
      <c r="T55" s="177" t="s">
        <v>128</v>
      </c>
      <c r="U55" s="160">
        <v>0.17</v>
      </c>
      <c r="V55" s="160">
        <f>ROUND(E55*U55,2)</f>
        <v>32.21</v>
      </c>
      <c r="W55" s="160"/>
      <c r="X55" s="160" t="s">
        <v>129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130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57"/>
      <c r="B56" s="158"/>
      <c r="C56" s="190" t="s">
        <v>189</v>
      </c>
      <c r="D56" s="162"/>
      <c r="E56" s="163">
        <v>74.572000000000003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0"/>
      <c r="Z56" s="150"/>
      <c r="AA56" s="150"/>
      <c r="AB56" s="150"/>
      <c r="AC56" s="150"/>
      <c r="AD56" s="150"/>
      <c r="AE56" s="150"/>
      <c r="AF56" s="150"/>
      <c r="AG56" s="150" t="s">
        <v>134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57"/>
      <c r="B57" s="158"/>
      <c r="C57" s="190" t="s">
        <v>190</v>
      </c>
      <c r="D57" s="162"/>
      <c r="E57" s="163">
        <v>-3.3490000000000002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134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57"/>
      <c r="B58" s="158"/>
      <c r="C58" s="190" t="s">
        <v>191</v>
      </c>
      <c r="D58" s="162"/>
      <c r="E58" s="163">
        <v>80.815600000000003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134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57"/>
      <c r="B59" s="158"/>
      <c r="C59" s="190" t="s">
        <v>192</v>
      </c>
      <c r="D59" s="162"/>
      <c r="E59" s="163">
        <v>-5.1219999999999999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134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57"/>
      <c r="B60" s="158"/>
      <c r="C60" s="190" t="s">
        <v>193</v>
      </c>
      <c r="D60" s="162"/>
      <c r="E60" s="163">
        <v>54.95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134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57"/>
      <c r="B61" s="158"/>
      <c r="C61" s="190" t="s">
        <v>194</v>
      </c>
      <c r="D61" s="162"/>
      <c r="E61" s="163">
        <v>-12.4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134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>
      <c r="A62" s="165" t="s">
        <v>122</v>
      </c>
      <c r="B62" s="166" t="s">
        <v>67</v>
      </c>
      <c r="C62" s="188" t="s">
        <v>68</v>
      </c>
      <c r="D62" s="167"/>
      <c r="E62" s="168"/>
      <c r="F62" s="169"/>
      <c r="G62" s="169">
        <f>SUMIF(AG63:AG64,"&lt;&gt;NOR",G63:G64)</f>
        <v>0</v>
      </c>
      <c r="H62" s="169"/>
      <c r="I62" s="169">
        <f>SUM(I63:I64)</f>
        <v>0</v>
      </c>
      <c r="J62" s="169"/>
      <c r="K62" s="169">
        <f>SUM(K63:K64)</f>
        <v>0</v>
      </c>
      <c r="L62" s="169"/>
      <c r="M62" s="169">
        <f>SUM(M63:M64)</f>
        <v>0</v>
      </c>
      <c r="N62" s="169"/>
      <c r="O62" s="169">
        <f>SUM(O63:O64)</f>
        <v>7.0000000000000007E-2</v>
      </c>
      <c r="P62" s="169"/>
      <c r="Q62" s="169">
        <f>SUM(Q63:Q64)</f>
        <v>0</v>
      </c>
      <c r="R62" s="169"/>
      <c r="S62" s="169"/>
      <c r="T62" s="170"/>
      <c r="U62" s="164"/>
      <c r="V62" s="164">
        <f>SUM(V63:V64)</f>
        <v>2.1</v>
      </c>
      <c r="W62" s="164"/>
      <c r="X62" s="164"/>
      <c r="AG62" t="s">
        <v>123</v>
      </c>
    </row>
    <row r="63" spans="1:60" ht="22.5" outlineLevel="1">
      <c r="A63" s="171">
        <v>15</v>
      </c>
      <c r="B63" s="172" t="s">
        <v>195</v>
      </c>
      <c r="C63" s="189" t="s">
        <v>196</v>
      </c>
      <c r="D63" s="173" t="s">
        <v>197</v>
      </c>
      <c r="E63" s="174">
        <v>1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6">
        <v>6.6250000000000003E-2</v>
      </c>
      <c r="O63" s="176">
        <f>ROUND(E63*N63,2)</f>
        <v>7.0000000000000007E-2</v>
      </c>
      <c r="P63" s="176">
        <v>0</v>
      </c>
      <c r="Q63" s="176">
        <f>ROUND(E63*P63,2)</f>
        <v>0</v>
      </c>
      <c r="R63" s="176" t="s">
        <v>127</v>
      </c>
      <c r="S63" s="176" t="s">
        <v>128</v>
      </c>
      <c r="T63" s="177" t="s">
        <v>128</v>
      </c>
      <c r="U63" s="160">
        <v>2.097</v>
      </c>
      <c r="V63" s="160">
        <f>ROUND(E63*U63,2)</f>
        <v>2.1</v>
      </c>
      <c r="W63" s="160"/>
      <c r="X63" s="160" t="s">
        <v>129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130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outlineLevel="1">
      <c r="A64" s="157"/>
      <c r="B64" s="158"/>
      <c r="C64" s="255" t="s">
        <v>198</v>
      </c>
      <c r="D64" s="256"/>
      <c r="E64" s="256"/>
      <c r="F64" s="256"/>
      <c r="G64" s="256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78" t="str">
        <f>C64</f>
        <v>lisované nebo z úhelníků s vybetonováním prahu, z pomocného pracovního lešení o výšce podlahy do 1900 mm a pro zatížení do 1,5 kPa, včetně dodávky zárubně</v>
      </c>
      <c r="BB64" s="150"/>
      <c r="BC64" s="150"/>
      <c r="BD64" s="150"/>
      <c r="BE64" s="150"/>
      <c r="BF64" s="150"/>
      <c r="BG64" s="150"/>
      <c r="BH64" s="150"/>
    </row>
    <row r="65" spans="1:60">
      <c r="A65" s="165" t="s">
        <v>122</v>
      </c>
      <c r="B65" s="166" t="s">
        <v>69</v>
      </c>
      <c r="C65" s="188" t="s">
        <v>70</v>
      </c>
      <c r="D65" s="167"/>
      <c r="E65" s="168"/>
      <c r="F65" s="169"/>
      <c r="G65" s="169">
        <f>SUMIF(AG66:AG92,"&lt;&gt;NOR",G66:G92)</f>
        <v>0</v>
      </c>
      <c r="H65" s="169"/>
      <c r="I65" s="169">
        <f>SUM(I66:I92)</f>
        <v>0</v>
      </c>
      <c r="J65" s="169"/>
      <c r="K65" s="169">
        <f>SUM(K66:K92)</f>
        <v>0</v>
      </c>
      <c r="L65" s="169"/>
      <c r="M65" s="169">
        <f>SUM(M66:M92)</f>
        <v>0</v>
      </c>
      <c r="N65" s="169"/>
      <c r="O65" s="169">
        <f>SUM(O66:O92)</f>
        <v>0</v>
      </c>
      <c r="P65" s="169"/>
      <c r="Q65" s="169">
        <f>SUM(Q66:Q92)</f>
        <v>0.8</v>
      </c>
      <c r="R65" s="169"/>
      <c r="S65" s="169"/>
      <c r="T65" s="170"/>
      <c r="U65" s="164"/>
      <c r="V65" s="164">
        <f>SUM(V66:V92)</f>
        <v>5.6599999999999993</v>
      </c>
      <c r="W65" s="164"/>
      <c r="X65" s="164"/>
      <c r="AG65" t="s">
        <v>123</v>
      </c>
    </row>
    <row r="66" spans="1:60" outlineLevel="1">
      <c r="A66" s="171">
        <v>16</v>
      </c>
      <c r="B66" s="172" t="s">
        <v>199</v>
      </c>
      <c r="C66" s="189" t="s">
        <v>200</v>
      </c>
      <c r="D66" s="173" t="s">
        <v>197</v>
      </c>
      <c r="E66" s="174">
        <v>1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0</v>
      </c>
      <c r="O66" s="176">
        <f>ROUND(E66*N66,2)</f>
        <v>0</v>
      </c>
      <c r="P66" s="176">
        <v>0</v>
      </c>
      <c r="Q66" s="176">
        <f>ROUND(E66*P66,2)</f>
        <v>0</v>
      </c>
      <c r="R66" s="176" t="s">
        <v>201</v>
      </c>
      <c r="S66" s="176" t="s">
        <v>128</v>
      </c>
      <c r="T66" s="177" t="s">
        <v>128</v>
      </c>
      <c r="U66" s="160">
        <v>0.06</v>
      </c>
      <c r="V66" s="160">
        <f>ROUND(E66*U66,2)</f>
        <v>0.06</v>
      </c>
      <c r="W66" s="160"/>
      <c r="X66" s="160" t="s">
        <v>129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130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>
      <c r="A67" s="157"/>
      <c r="B67" s="158"/>
      <c r="C67" s="255" t="s">
        <v>202</v>
      </c>
      <c r="D67" s="256"/>
      <c r="E67" s="256"/>
      <c r="F67" s="256"/>
      <c r="G67" s="256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132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>
      <c r="A68" s="171">
        <v>17</v>
      </c>
      <c r="B68" s="172" t="s">
        <v>203</v>
      </c>
      <c r="C68" s="189" t="s">
        <v>204</v>
      </c>
      <c r="D68" s="173" t="s">
        <v>137</v>
      </c>
      <c r="E68" s="174">
        <v>1.29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6">
        <v>1E-3</v>
      </c>
      <c r="O68" s="176">
        <f>ROUND(E68*N68,2)</f>
        <v>0</v>
      </c>
      <c r="P68" s="176">
        <v>3.1E-2</v>
      </c>
      <c r="Q68" s="176">
        <f>ROUND(E68*P68,2)</f>
        <v>0.04</v>
      </c>
      <c r="R68" s="176" t="s">
        <v>201</v>
      </c>
      <c r="S68" s="176" t="s">
        <v>128</v>
      </c>
      <c r="T68" s="177" t="s">
        <v>128</v>
      </c>
      <c r="U68" s="160">
        <v>0.33100000000000002</v>
      </c>
      <c r="V68" s="160">
        <f>ROUND(E68*U68,2)</f>
        <v>0.43</v>
      </c>
      <c r="W68" s="160"/>
      <c r="X68" s="160" t="s">
        <v>129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130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>
      <c r="A69" s="157"/>
      <c r="B69" s="158"/>
      <c r="C69" s="255" t="s">
        <v>205</v>
      </c>
      <c r="D69" s="256"/>
      <c r="E69" s="256"/>
      <c r="F69" s="256"/>
      <c r="G69" s="256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0"/>
      <c r="Z69" s="150"/>
      <c r="AA69" s="150"/>
      <c r="AB69" s="150"/>
      <c r="AC69" s="150"/>
      <c r="AD69" s="150"/>
      <c r="AE69" s="150"/>
      <c r="AF69" s="150"/>
      <c r="AG69" s="150" t="s">
        <v>132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>
      <c r="A70" s="157"/>
      <c r="B70" s="158"/>
      <c r="C70" s="190" t="s">
        <v>206</v>
      </c>
      <c r="D70" s="162"/>
      <c r="E70" s="163">
        <v>1.29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134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33.75" outlineLevel="1">
      <c r="A71" s="171">
        <v>18</v>
      </c>
      <c r="B71" s="172" t="s">
        <v>207</v>
      </c>
      <c r="C71" s="189" t="s">
        <v>208</v>
      </c>
      <c r="D71" s="173" t="s">
        <v>197</v>
      </c>
      <c r="E71" s="174">
        <v>1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6">
        <v>0</v>
      </c>
      <c r="O71" s="176">
        <f>ROUND(E71*N71,2)</f>
        <v>0</v>
      </c>
      <c r="P71" s="176">
        <v>1E-3</v>
      </c>
      <c r="Q71" s="176">
        <f>ROUND(E71*P71,2)</f>
        <v>0</v>
      </c>
      <c r="R71" s="176" t="s">
        <v>201</v>
      </c>
      <c r="S71" s="176" t="s">
        <v>128</v>
      </c>
      <c r="T71" s="177" t="s">
        <v>128</v>
      </c>
      <c r="U71" s="160">
        <v>6.4000000000000001E-2</v>
      </c>
      <c r="V71" s="160">
        <f>ROUND(E71*U71,2)</f>
        <v>0.06</v>
      </c>
      <c r="W71" s="160"/>
      <c r="X71" s="160" t="s">
        <v>129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130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>
      <c r="A72" s="157"/>
      <c r="B72" s="158"/>
      <c r="C72" s="255" t="s">
        <v>209</v>
      </c>
      <c r="D72" s="256"/>
      <c r="E72" s="256"/>
      <c r="F72" s="256"/>
      <c r="G72" s="256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132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33.75" outlineLevel="1">
      <c r="A73" s="171">
        <v>19</v>
      </c>
      <c r="B73" s="172" t="s">
        <v>210</v>
      </c>
      <c r="C73" s="189" t="s">
        <v>211</v>
      </c>
      <c r="D73" s="173" t="s">
        <v>137</v>
      </c>
      <c r="E73" s="174">
        <v>2.0499999999999998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6">
        <v>5.4000000000000001E-4</v>
      </c>
      <c r="O73" s="176">
        <f>ROUND(E73*N73,2)</f>
        <v>0</v>
      </c>
      <c r="P73" s="176">
        <v>0.18</v>
      </c>
      <c r="Q73" s="176">
        <f>ROUND(E73*P73,2)</f>
        <v>0.37</v>
      </c>
      <c r="R73" s="176" t="s">
        <v>201</v>
      </c>
      <c r="S73" s="176" t="s">
        <v>128</v>
      </c>
      <c r="T73" s="177" t="s">
        <v>128</v>
      </c>
      <c r="U73" s="160">
        <v>0.309</v>
      </c>
      <c r="V73" s="160">
        <f>ROUND(E73*U73,2)</f>
        <v>0.63</v>
      </c>
      <c r="W73" s="160"/>
      <c r="X73" s="160" t="s">
        <v>129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130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>
      <c r="A74" s="157"/>
      <c r="B74" s="158"/>
      <c r="C74" s="255" t="s">
        <v>209</v>
      </c>
      <c r="D74" s="256"/>
      <c r="E74" s="256"/>
      <c r="F74" s="256"/>
      <c r="G74" s="256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132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>
      <c r="A75" s="157"/>
      <c r="B75" s="158"/>
      <c r="C75" s="259" t="s">
        <v>212</v>
      </c>
      <c r="D75" s="260"/>
      <c r="E75" s="260"/>
      <c r="F75" s="260"/>
      <c r="G75" s="2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162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>
      <c r="A76" s="157"/>
      <c r="B76" s="158"/>
      <c r="C76" s="190" t="s">
        <v>213</v>
      </c>
      <c r="D76" s="162"/>
      <c r="E76" s="163">
        <v>2.0499999999999998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134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>
      <c r="A77" s="171">
        <v>20</v>
      </c>
      <c r="B77" s="172" t="s">
        <v>214</v>
      </c>
      <c r="C77" s="189" t="s">
        <v>215</v>
      </c>
      <c r="D77" s="173" t="s">
        <v>197</v>
      </c>
      <c r="E77" s="174">
        <v>1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6">
        <v>6.7000000000000002E-4</v>
      </c>
      <c r="O77" s="176">
        <f>ROUND(E77*N77,2)</f>
        <v>0</v>
      </c>
      <c r="P77" s="176">
        <v>1.6E-2</v>
      </c>
      <c r="Q77" s="176">
        <f>ROUND(E77*P77,2)</f>
        <v>0.02</v>
      </c>
      <c r="R77" s="176" t="s">
        <v>201</v>
      </c>
      <c r="S77" s="176" t="s">
        <v>128</v>
      </c>
      <c r="T77" s="177" t="s">
        <v>128</v>
      </c>
      <c r="U77" s="160">
        <v>1.4119999999999999</v>
      </c>
      <c r="V77" s="160">
        <f>ROUND(E77*U77,2)</f>
        <v>1.41</v>
      </c>
      <c r="W77" s="160"/>
      <c r="X77" s="160" t="s">
        <v>129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130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>
      <c r="A78" s="157"/>
      <c r="B78" s="158"/>
      <c r="C78" s="255" t="s">
        <v>209</v>
      </c>
      <c r="D78" s="256"/>
      <c r="E78" s="256"/>
      <c r="F78" s="256"/>
      <c r="G78" s="256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/>
      <c r="AG78" s="150" t="s">
        <v>132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>
      <c r="A79" s="157"/>
      <c r="B79" s="158"/>
      <c r="C79" s="259" t="s">
        <v>212</v>
      </c>
      <c r="D79" s="260"/>
      <c r="E79" s="260"/>
      <c r="F79" s="260"/>
      <c r="G79" s="2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162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1">
      <c r="A80" s="171">
        <v>21</v>
      </c>
      <c r="B80" s="172" t="s">
        <v>216</v>
      </c>
      <c r="C80" s="189" t="s">
        <v>217</v>
      </c>
      <c r="D80" s="173" t="s">
        <v>197</v>
      </c>
      <c r="E80" s="174">
        <v>2</v>
      </c>
      <c r="F80" s="175"/>
      <c r="G80" s="176">
        <f>ROUND(E80*F80,2)</f>
        <v>0</v>
      </c>
      <c r="H80" s="175"/>
      <c r="I80" s="176">
        <f>ROUND(E80*H80,2)</f>
        <v>0</v>
      </c>
      <c r="J80" s="175"/>
      <c r="K80" s="176">
        <f>ROUND(E80*J80,2)</f>
        <v>0</v>
      </c>
      <c r="L80" s="176">
        <v>21</v>
      </c>
      <c r="M80" s="176">
        <f>G80*(1+L80/100)</f>
        <v>0</v>
      </c>
      <c r="N80" s="176">
        <v>1.2899999999999999E-3</v>
      </c>
      <c r="O80" s="176">
        <f>ROUND(E80*N80,2)</f>
        <v>0</v>
      </c>
      <c r="P80" s="176">
        <v>1E-3</v>
      </c>
      <c r="Q80" s="176">
        <f>ROUND(E80*P80,2)</f>
        <v>0</v>
      </c>
      <c r="R80" s="176" t="s">
        <v>201</v>
      </c>
      <c r="S80" s="176" t="s">
        <v>128</v>
      </c>
      <c r="T80" s="177" t="s">
        <v>128</v>
      </c>
      <c r="U80" s="160">
        <v>0.251</v>
      </c>
      <c r="V80" s="160">
        <f>ROUND(E80*U80,2)</f>
        <v>0.5</v>
      </c>
      <c r="W80" s="160"/>
      <c r="X80" s="160" t="s">
        <v>129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130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>
      <c r="A81" s="157"/>
      <c r="B81" s="158"/>
      <c r="C81" s="255" t="s">
        <v>205</v>
      </c>
      <c r="D81" s="256"/>
      <c r="E81" s="256"/>
      <c r="F81" s="256"/>
      <c r="G81" s="256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0"/>
      <c r="Z81" s="150"/>
      <c r="AA81" s="150"/>
      <c r="AB81" s="150"/>
      <c r="AC81" s="150"/>
      <c r="AD81" s="150"/>
      <c r="AE81" s="150"/>
      <c r="AF81" s="150"/>
      <c r="AG81" s="150" t="s">
        <v>132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33.75" outlineLevel="1">
      <c r="A82" s="171">
        <v>22</v>
      </c>
      <c r="B82" s="172" t="s">
        <v>218</v>
      </c>
      <c r="C82" s="189" t="s">
        <v>219</v>
      </c>
      <c r="D82" s="173" t="s">
        <v>157</v>
      </c>
      <c r="E82" s="174">
        <v>1.3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76">
        <v>0</v>
      </c>
      <c r="O82" s="176">
        <f>ROUND(E82*N82,2)</f>
        <v>0</v>
      </c>
      <c r="P82" s="176">
        <v>4.2000000000000003E-2</v>
      </c>
      <c r="Q82" s="176">
        <f>ROUND(E82*P82,2)</f>
        <v>0.05</v>
      </c>
      <c r="R82" s="176" t="s">
        <v>201</v>
      </c>
      <c r="S82" s="176" t="s">
        <v>128</v>
      </c>
      <c r="T82" s="177" t="s">
        <v>128</v>
      </c>
      <c r="U82" s="160">
        <v>0.71499999999999997</v>
      </c>
      <c r="V82" s="160">
        <f>ROUND(E82*U82,2)</f>
        <v>0.93</v>
      </c>
      <c r="W82" s="160"/>
      <c r="X82" s="160" t="s">
        <v>129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130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>
      <c r="A83" s="157"/>
      <c r="B83" s="158"/>
      <c r="C83" s="190" t="s">
        <v>220</v>
      </c>
      <c r="D83" s="162"/>
      <c r="E83" s="163">
        <v>1.3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134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>
      <c r="A84" s="171">
        <v>23</v>
      </c>
      <c r="B84" s="172" t="s">
        <v>221</v>
      </c>
      <c r="C84" s="189" t="s">
        <v>222</v>
      </c>
      <c r="D84" s="173" t="s">
        <v>137</v>
      </c>
      <c r="E84" s="174">
        <v>3.99</v>
      </c>
      <c r="F84" s="175"/>
      <c r="G84" s="176">
        <f>ROUND(E84*F84,2)</f>
        <v>0</v>
      </c>
      <c r="H84" s="175"/>
      <c r="I84" s="176">
        <f>ROUND(E84*H84,2)</f>
        <v>0</v>
      </c>
      <c r="J84" s="175"/>
      <c r="K84" s="176">
        <f>ROUND(E84*J84,2)</f>
        <v>0</v>
      </c>
      <c r="L84" s="176">
        <v>21</v>
      </c>
      <c r="M84" s="176">
        <f>G84*(1+L84/100)</f>
        <v>0</v>
      </c>
      <c r="N84" s="176">
        <v>0</v>
      </c>
      <c r="O84" s="176">
        <f>ROUND(E84*N84,2)</f>
        <v>0</v>
      </c>
      <c r="P84" s="176">
        <v>2.7980000000000001E-2</v>
      </c>
      <c r="Q84" s="176">
        <f>ROUND(E84*P84,2)</f>
        <v>0.11</v>
      </c>
      <c r="R84" s="176" t="s">
        <v>201</v>
      </c>
      <c r="S84" s="176" t="s">
        <v>128</v>
      </c>
      <c r="T84" s="177" t="s">
        <v>128</v>
      </c>
      <c r="U84" s="160">
        <v>0.105</v>
      </c>
      <c r="V84" s="160">
        <f>ROUND(E84*U84,2)</f>
        <v>0.42</v>
      </c>
      <c r="W84" s="160"/>
      <c r="X84" s="160" t="s">
        <v>129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130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>
      <c r="A85" s="157"/>
      <c r="B85" s="158"/>
      <c r="C85" s="190" t="s">
        <v>223</v>
      </c>
      <c r="D85" s="162"/>
      <c r="E85" s="163">
        <v>2.79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134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>
      <c r="A86" s="157"/>
      <c r="B86" s="158"/>
      <c r="C86" s="190" t="s">
        <v>224</v>
      </c>
      <c r="D86" s="162"/>
      <c r="E86" s="163">
        <v>1.2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0"/>
      <c r="Z86" s="150"/>
      <c r="AA86" s="150"/>
      <c r="AB86" s="150"/>
      <c r="AC86" s="150"/>
      <c r="AD86" s="150"/>
      <c r="AE86" s="150"/>
      <c r="AF86" s="150"/>
      <c r="AG86" s="150" t="s">
        <v>134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>
      <c r="A87" s="171">
        <v>24</v>
      </c>
      <c r="B87" s="172" t="s">
        <v>225</v>
      </c>
      <c r="C87" s="189" t="s">
        <v>226</v>
      </c>
      <c r="D87" s="173" t="s">
        <v>137</v>
      </c>
      <c r="E87" s="174">
        <v>2.79</v>
      </c>
      <c r="F87" s="175"/>
      <c r="G87" s="176">
        <f>ROUND(E87*F87,2)</f>
        <v>0</v>
      </c>
      <c r="H87" s="175"/>
      <c r="I87" s="176">
        <f>ROUND(E87*H87,2)</f>
        <v>0</v>
      </c>
      <c r="J87" s="175"/>
      <c r="K87" s="176">
        <f>ROUND(E87*J87,2)</f>
        <v>0</v>
      </c>
      <c r="L87" s="176">
        <v>21</v>
      </c>
      <c r="M87" s="176">
        <f>G87*(1+L87/100)</f>
        <v>0</v>
      </c>
      <c r="N87" s="176">
        <v>0</v>
      </c>
      <c r="O87" s="176">
        <f>ROUND(E87*N87,2)</f>
        <v>0</v>
      </c>
      <c r="P87" s="176">
        <v>6.8000000000000005E-2</v>
      </c>
      <c r="Q87" s="176">
        <f>ROUND(E87*P87,2)</f>
        <v>0.19</v>
      </c>
      <c r="R87" s="176" t="s">
        <v>201</v>
      </c>
      <c r="S87" s="176" t="s">
        <v>128</v>
      </c>
      <c r="T87" s="177" t="s">
        <v>128</v>
      </c>
      <c r="U87" s="160">
        <v>0.3</v>
      </c>
      <c r="V87" s="160">
        <f>ROUND(E87*U87,2)</f>
        <v>0.84</v>
      </c>
      <c r="W87" s="160"/>
      <c r="X87" s="160" t="s">
        <v>129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130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>
      <c r="A88" s="157"/>
      <c r="B88" s="158"/>
      <c r="C88" s="255" t="s">
        <v>227</v>
      </c>
      <c r="D88" s="256"/>
      <c r="E88" s="256"/>
      <c r="F88" s="256"/>
      <c r="G88" s="256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/>
      <c r="AG88" s="150" t="s">
        <v>132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>
      <c r="A89" s="157"/>
      <c r="B89" s="158"/>
      <c r="C89" s="190" t="s">
        <v>223</v>
      </c>
      <c r="D89" s="162"/>
      <c r="E89" s="163">
        <v>2.79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0"/>
      <c r="Z89" s="150"/>
      <c r="AA89" s="150"/>
      <c r="AB89" s="150"/>
      <c r="AC89" s="150"/>
      <c r="AD89" s="150"/>
      <c r="AE89" s="150"/>
      <c r="AF89" s="150"/>
      <c r="AG89" s="150" t="s">
        <v>134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>
      <c r="A90" s="171">
        <v>25</v>
      </c>
      <c r="B90" s="172" t="s">
        <v>228</v>
      </c>
      <c r="C90" s="189" t="s">
        <v>229</v>
      </c>
      <c r="D90" s="173" t="s">
        <v>230</v>
      </c>
      <c r="E90" s="174">
        <v>1</v>
      </c>
      <c r="F90" s="175"/>
      <c r="G90" s="176">
        <f>ROUND(E90*F90,2)</f>
        <v>0</v>
      </c>
      <c r="H90" s="175"/>
      <c r="I90" s="176">
        <f>ROUND(E90*H90,2)</f>
        <v>0</v>
      </c>
      <c r="J90" s="175"/>
      <c r="K90" s="176">
        <f>ROUND(E90*J90,2)</f>
        <v>0</v>
      </c>
      <c r="L90" s="176">
        <v>21</v>
      </c>
      <c r="M90" s="176">
        <f>G90*(1+L90/100)</f>
        <v>0</v>
      </c>
      <c r="N90" s="176">
        <v>0</v>
      </c>
      <c r="O90" s="176">
        <f>ROUND(E90*N90,2)</f>
        <v>0</v>
      </c>
      <c r="P90" s="176">
        <v>1.9460000000000002E-2</v>
      </c>
      <c r="Q90" s="176">
        <f>ROUND(E90*P90,2)</f>
        <v>0.02</v>
      </c>
      <c r="R90" s="176" t="s">
        <v>231</v>
      </c>
      <c r="S90" s="176" t="s">
        <v>128</v>
      </c>
      <c r="T90" s="177" t="s">
        <v>128</v>
      </c>
      <c r="U90" s="160">
        <v>0.38</v>
      </c>
      <c r="V90" s="160">
        <f>ROUND(E90*U90,2)</f>
        <v>0.38</v>
      </c>
      <c r="W90" s="160"/>
      <c r="X90" s="160" t="s">
        <v>129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130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>
      <c r="A91" s="157"/>
      <c r="B91" s="158"/>
      <c r="C91" s="190" t="s">
        <v>232</v>
      </c>
      <c r="D91" s="162"/>
      <c r="E91" s="163">
        <v>1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134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>
      <c r="A92" s="179">
        <v>26</v>
      </c>
      <c r="B92" s="180" t="s">
        <v>69</v>
      </c>
      <c r="C92" s="191" t="s">
        <v>233</v>
      </c>
      <c r="D92" s="181" t="s">
        <v>234</v>
      </c>
      <c r="E92" s="182">
        <v>1</v>
      </c>
      <c r="F92" s="183"/>
      <c r="G92" s="184">
        <f>ROUND(E92*F92,2)</f>
        <v>0</v>
      </c>
      <c r="H92" s="183"/>
      <c r="I92" s="184">
        <f>ROUND(E92*H92,2)</f>
        <v>0</v>
      </c>
      <c r="J92" s="183"/>
      <c r="K92" s="184">
        <f>ROUND(E92*J92,2)</f>
        <v>0</v>
      </c>
      <c r="L92" s="184">
        <v>21</v>
      </c>
      <c r="M92" s="184">
        <f>G92*(1+L92/100)</f>
        <v>0</v>
      </c>
      <c r="N92" s="184">
        <v>0</v>
      </c>
      <c r="O92" s="184">
        <f>ROUND(E92*N92,2)</f>
        <v>0</v>
      </c>
      <c r="P92" s="184">
        <v>0</v>
      </c>
      <c r="Q92" s="184">
        <f>ROUND(E92*P92,2)</f>
        <v>0</v>
      </c>
      <c r="R92" s="184"/>
      <c r="S92" s="184" t="s">
        <v>235</v>
      </c>
      <c r="T92" s="185" t="s">
        <v>236</v>
      </c>
      <c r="U92" s="160">
        <v>0</v>
      </c>
      <c r="V92" s="160">
        <f>ROUND(E92*U92,2)</f>
        <v>0</v>
      </c>
      <c r="W92" s="160"/>
      <c r="X92" s="160" t="s">
        <v>129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130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>
      <c r="A93" s="165" t="s">
        <v>122</v>
      </c>
      <c r="B93" s="166" t="s">
        <v>71</v>
      </c>
      <c r="C93" s="188" t="s">
        <v>72</v>
      </c>
      <c r="D93" s="167"/>
      <c r="E93" s="168"/>
      <c r="F93" s="169"/>
      <c r="G93" s="169">
        <f>SUMIF(AG94:AG95,"&lt;&gt;NOR",G94:G95)</f>
        <v>0</v>
      </c>
      <c r="H93" s="169"/>
      <c r="I93" s="169">
        <f>SUM(I94:I95)</f>
        <v>0</v>
      </c>
      <c r="J93" s="169"/>
      <c r="K93" s="169">
        <f>SUM(K94:K95)</f>
        <v>0</v>
      </c>
      <c r="L93" s="169"/>
      <c r="M93" s="169">
        <f>SUM(M94:M95)</f>
        <v>0</v>
      </c>
      <c r="N93" s="169"/>
      <c r="O93" s="169">
        <f>SUM(O94:O95)</f>
        <v>0</v>
      </c>
      <c r="P93" s="169"/>
      <c r="Q93" s="169">
        <f>SUM(Q94:Q95)</f>
        <v>0</v>
      </c>
      <c r="R93" s="169"/>
      <c r="S93" s="169"/>
      <c r="T93" s="170"/>
      <c r="U93" s="164"/>
      <c r="V93" s="164">
        <f>SUM(V94:V95)</f>
        <v>6.7</v>
      </c>
      <c r="W93" s="164"/>
      <c r="X93" s="164"/>
      <c r="AG93" t="s">
        <v>123</v>
      </c>
    </row>
    <row r="94" spans="1:60" ht="33.75" outlineLevel="1">
      <c r="A94" s="171">
        <v>27</v>
      </c>
      <c r="B94" s="172" t="s">
        <v>237</v>
      </c>
      <c r="C94" s="189" t="s">
        <v>238</v>
      </c>
      <c r="D94" s="173" t="s">
        <v>126</v>
      </c>
      <c r="E94" s="174">
        <v>3.54373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6">
        <v>0</v>
      </c>
      <c r="O94" s="176">
        <f>ROUND(E94*N94,2)</f>
        <v>0</v>
      </c>
      <c r="P94" s="176">
        <v>0</v>
      </c>
      <c r="Q94" s="176">
        <f>ROUND(E94*P94,2)</f>
        <v>0</v>
      </c>
      <c r="R94" s="176" t="s">
        <v>127</v>
      </c>
      <c r="S94" s="176" t="s">
        <v>128</v>
      </c>
      <c r="T94" s="177" t="s">
        <v>128</v>
      </c>
      <c r="U94" s="160">
        <v>1.8919999999999999</v>
      </c>
      <c r="V94" s="160">
        <f>ROUND(E94*U94,2)</f>
        <v>6.7</v>
      </c>
      <c r="W94" s="160"/>
      <c r="X94" s="160" t="s">
        <v>239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240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>
      <c r="A95" s="157"/>
      <c r="B95" s="158"/>
      <c r="C95" s="255" t="s">
        <v>241</v>
      </c>
      <c r="D95" s="256"/>
      <c r="E95" s="256"/>
      <c r="F95" s="256"/>
      <c r="G95" s="256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0"/>
      <c r="Z95" s="150"/>
      <c r="AA95" s="150"/>
      <c r="AB95" s="150"/>
      <c r="AC95" s="150"/>
      <c r="AD95" s="150"/>
      <c r="AE95" s="150"/>
      <c r="AF95" s="150"/>
      <c r="AG95" s="150" t="s">
        <v>132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>
      <c r="A96" s="165" t="s">
        <v>122</v>
      </c>
      <c r="B96" s="166" t="s">
        <v>73</v>
      </c>
      <c r="C96" s="188" t="s">
        <v>74</v>
      </c>
      <c r="D96" s="167"/>
      <c r="E96" s="168"/>
      <c r="F96" s="169"/>
      <c r="G96" s="169">
        <f>SUMIF(AG97:AG97,"&lt;&gt;NOR",G97:G97)</f>
        <v>0</v>
      </c>
      <c r="H96" s="169"/>
      <c r="I96" s="169">
        <f>SUM(I97:I97)</f>
        <v>0</v>
      </c>
      <c r="J96" s="169"/>
      <c r="K96" s="169">
        <f>SUM(K97:K97)</f>
        <v>0</v>
      </c>
      <c r="L96" s="169"/>
      <c r="M96" s="169">
        <f>SUM(M97:M97)</f>
        <v>0</v>
      </c>
      <c r="N96" s="169"/>
      <c r="O96" s="169">
        <f>SUM(O97:O97)</f>
        <v>0</v>
      </c>
      <c r="P96" s="169"/>
      <c r="Q96" s="169">
        <f>SUM(Q97:Q97)</f>
        <v>0</v>
      </c>
      <c r="R96" s="169"/>
      <c r="S96" s="169"/>
      <c r="T96" s="170"/>
      <c r="U96" s="164"/>
      <c r="V96" s="164">
        <f>SUM(V97:V97)</f>
        <v>0</v>
      </c>
      <c r="W96" s="164"/>
      <c r="X96" s="164"/>
      <c r="AG96" t="s">
        <v>123</v>
      </c>
    </row>
    <row r="97" spans="1:60" outlineLevel="1">
      <c r="A97" s="179">
        <v>28</v>
      </c>
      <c r="B97" s="180" t="s">
        <v>73</v>
      </c>
      <c r="C97" s="191" t="s">
        <v>242</v>
      </c>
      <c r="D97" s="181" t="s">
        <v>230</v>
      </c>
      <c r="E97" s="182">
        <v>1</v>
      </c>
      <c r="F97" s="183"/>
      <c r="G97" s="184">
        <f>ROUND(E97*F97,2)</f>
        <v>0</v>
      </c>
      <c r="H97" s="183"/>
      <c r="I97" s="184">
        <f>ROUND(E97*H97,2)</f>
        <v>0</v>
      </c>
      <c r="J97" s="183"/>
      <c r="K97" s="184">
        <f>ROUND(E97*J97,2)</f>
        <v>0</v>
      </c>
      <c r="L97" s="184">
        <v>21</v>
      </c>
      <c r="M97" s="184">
        <f>G97*(1+L97/100)</f>
        <v>0</v>
      </c>
      <c r="N97" s="184">
        <v>0</v>
      </c>
      <c r="O97" s="184">
        <f>ROUND(E97*N97,2)</f>
        <v>0</v>
      </c>
      <c r="P97" s="184">
        <v>0</v>
      </c>
      <c r="Q97" s="184">
        <f>ROUND(E97*P97,2)</f>
        <v>0</v>
      </c>
      <c r="R97" s="184"/>
      <c r="S97" s="184" t="s">
        <v>235</v>
      </c>
      <c r="T97" s="185" t="s">
        <v>243</v>
      </c>
      <c r="U97" s="160">
        <v>0</v>
      </c>
      <c r="V97" s="160">
        <f>ROUND(E97*U97,2)</f>
        <v>0</v>
      </c>
      <c r="W97" s="160"/>
      <c r="X97" s="160" t="s">
        <v>129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130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>
      <c r="A98" s="165" t="s">
        <v>122</v>
      </c>
      <c r="B98" s="166" t="s">
        <v>75</v>
      </c>
      <c r="C98" s="188" t="s">
        <v>76</v>
      </c>
      <c r="D98" s="167"/>
      <c r="E98" s="168"/>
      <c r="F98" s="169"/>
      <c r="G98" s="169">
        <f>SUMIF(AG99:AG115,"&lt;&gt;NOR",G99:G115)</f>
        <v>0</v>
      </c>
      <c r="H98" s="169"/>
      <c r="I98" s="169">
        <f>SUM(I99:I115)</f>
        <v>0</v>
      </c>
      <c r="J98" s="169"/>
      <c r="K98" s="169">
        <f>SUM(K99:K115)</f>
        <v>0</v>
      </c>
      <c r="L98" s="169"/>
      <c r="M98" s="169">
        <f>SUM(M99:M115)</f>
        <v>0</v>
      </c>
      <c r="N98" s="169"/>
      <c r="O98" s="169">
        <f>SUM(O99:O115)</f>
        <v>0.02</v>
      </c>
      <c r="P98" s="169"/>
      <c r="Q98" s="169">
        <f>SUM(Q99:Q115)</f>
        <v>0.23</v>
      </c>
      <c r="R98" s="169"/>
      <c r="S98" s="169"/>
      <c r="T98" s="170"/>
      <c r="U98" s="164"/>
      <c r="V98" s="164">
        <f>SUM(V99:V115)</f>
        <v>6.8900000000000006</v>
      </c>
      <c r="W98" s="164"/>
      <c r="X98" s="164"/>
      <c r="AG98" t="s">
        <v>123</v>
      </c>
    </row>
    <row r="99" spans="1:60" ht="22.5" outlineLevel="1">
      <c r="A99" s="179">
        <v>29</v>
      </c>
      <c r="B99" s="180" t="s">
        <v>244</v>
      </c>
      <c r="C99" s="191" t="s">
        <v>245</v>
      </c>
      <c r="D99" s="181" t="s">
        <v>197</v>
      </c>
      <c r="E99" s="182">
        <v>1</v>
      </c>
      <c r="F99" s="183"/>
      <c r="G99" s="184">
        <f>ROUND(E99*F99,2)</f>
        <v>0</v>
      </c>
      <c r="H99" s="183"/>
      <c r="I99" s="184">
        <f>ROUND(E99*H99,2)</f>
        <v>0</v>
      </c>
      <c r="J99" s="183"/>
      <c r="K99" s="184">
        <f>ROUND(E99*J99,2)</f>
        <v>0</v>
      </c>
      <c r="L99" s="184">
        <v>21</v>
      </c>
      <c r="M99" s="184">
        <f>G99*(1+L99/100)</f>
        <v>0</v>
      </c>
      <c r="N99" s="184">
        <v>0</v>
      </c>
      <c r="O99" s="184">
        <f>ROUND(E99*N99,2)</f>
        <v>0</v>
      </c>
      <c r="P99" s="184">
        <v>0</v>
      </c>
      <c r="Q99" s="184">
        <f>ROUND(E99*P99,2)</f>
        <v>0</v>
      </c>
      <c r="R99" s="184" t="s">
        <v>246</v>
      </c>
      <c r="S99" s="184" t="s">
        <v>128</v>
      </c>
      <c r="T99" s="185" t="s">
        <v>128</v>
      </c>
      <c r="U99" s="160">
        <v>1.5</v>
      </c>
      <c r="V99" s="160">
        <f>ROUND(E99*U99,2)</f>
        <v>1.5</v>
      </c>
      <c r="W99" s="160"/>
      <c r="X99" s="160" t="s">
        <v>129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130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2.5" outlineLevel="1">
      <c r="A100" s="179">
        <v>30</v>
      </c>
      <c r="B100" s="180" t="s">
        <v>247</v>
      </c>
      <c r="C100" s="191" t="s">
        <v>248</v>
      </c>
      <c r="D100" s="181" t="s">
        <v>197</v>
      </c>
      <c r="E100" s="182">
        <v>3</v>
      </c>
      <c r="F100" s="183"/>
      <c r="G100" s="184">
        <f>ROUND(E100*F100,2)</f>
        <v>0</v>
      </c>
      <c r="H100" s="183"/>
      <c r="I100" s="184">
        <f>ROUND(E100*H100,2)</f>
        <v>0</v>
      </c>
      <c r="J100" s="183"/>
      <c r="K100" s="184">
        <f>ROUND(E100*J100,2)</f>
        <v>0</v>
      </c>
      <c r="L100" s="184">
        <v>21</v>
      </c>
      <c r="M100" s="184">
        <f>G100*(1+L100/100)</f>
        <v>0</v>
      </c>
      <c r="N100" s="184">
        <v>0</v>
      </c>
      <c r="O100" s="184">
        <f>ROUND(E100*N100,2)</f>
        <v>0</v>
      </c>
      <c r="P100" s="184">
        <v>1.8E-3</v>
      </c>
      <c r="Q100" s="184">
        <f>ROUND(E100*P100,2)</f>
        <v>0.01</v>
      </c>
      <c r="R100" s="184" t="s">
        <v>246</v>
      </c>
      <c r="S100" s="184" t="s">
        <v>128</v>
      </c>
      <c r="T100" s="185" t="s">
        <v>128</v>
      </c>
      <c r="U100" s="160">
        <v>0.11</v>
      </c>
      <c r="V100" s="160">
        <f>ROUND(E100*U100,2)</f>
        <v>0.33</v>
      </c>
      <c r="W100" s="160"/>
      <c r="X100" s="160" t="s">
        <v>129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130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>
      <c r="A101" s="179">
        <v>31</v>
      </c>
      <c r="B101" s="180" t="s">
        <v>249</v>
      </c>
      <c r="C101" s="191" t="s">
        <v>250</v>
      </c>
      <c r="D101" s="181" t="s">
        <v>197</v>
      </c>
      <c r="E101" s="182">
        <v>1</v>
      </c>
      <c r="F101" s="183"/>
      <c r="G101" s="184">
        <f>ROUND(E101*F101,2)</f>
        <v>0</v>
      </c>
      <c r="H101" s="183"/>
      <c r="I101" s="184">
        <f>ROUND(E101*H101,2)</f>
        <v>0</v>
      </c>
      <c r="J101" s="183"/>
      <c r="K101" s="184">
        <f>ROUND(E101*J101,2)</f>
        <v>0</v>
      </c>
      <c r="L101" s="184">
        <v>21</v>
      </c>
      <c r="M101" s="184">
        <f>G101*(1+L101/100)</f>
        <v>0</v>
      </c>
      <c r="N101" s="184">
        <v>0</v>
      </c>
      <c r="O101" s="184">
        <f>ROUND(E101*N101,2)</f>
        <v>0</v>
      </c>
      <c r="P101" s="184">
        <v>0</v>
      </c>
      <c r="Q101" s="184">
        <f>ROUND(E101*P101,2)</f>
        <v>0</v>
      </c>
      <c r="R101" s="184" t="s">
        <v>246</v>
      </c>
      <c r="S101" s="184" t="s">
        <v>128</v>
      </c>
      <c r="T101" s="185" t="s">
        <v>128</v>
      </c>
      <c r="U101" s="160">
        <v>0.77500000000000002</v>
      </c>
      <c r="V101" s="160">
        <f>ROUND(E101*U101,2)</f>
        <v>0.78</v>
      </c>
      <c r="W101" s="160"/>
      <c r="X101" s="160" t="s">
        <v>129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130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>
      <c r="A102" s="179">
        <v>32</v>
      </c>
      <c r="B102" s="180" t="s">
        <v>251</v>
      </c>
      <c r="C102" s="191" t="s">
        <v>252</v>
      </c>
      <c r="D102" s="181" t="s">
        <v>197</v>
      </c>
      <c r="E102" s="182">
        <v>4</v>
      </c>
      <c r="F102" s="183"/>
      <c r="G102" s="184">
        <f>ROUND(E102*F102,2)</f>
        <v>0</v>
      </c>
      <c r="H102" s="183"/>
      <c r="I102" s="184">
        <f>ROUND(E102*H102,2)</f>
        <v>0</v>
      </c>
      <c r="J102" s="183"/>
      <c r="K102" s="184">
        <f>ROUND(E102*J102,2)</f>
        <v>0</v>
      </c>
      <c r="L102" s="184">
        <v>21</v>
      </c>
      <c r="M102" s="184">
        <f>G102*(1+L102/100)</f>
        <v>0</v>
      </c>
      <c r="N102" s="184">
        <v>1.0000000000000001E-5</v>
      </c>
      <c r="O102" s="184">
        <f>ROUND(E102*N102,2)</f>
        <v>0</v>
      </c>
      <c r="P102" s="184">
        <v>0</v>
      </c>
      <c r="Q102" s="184">
        <f>ROUND(E102*P102,2)</f>
        <v>0</v>
      </c>
      <c r="R102" s="184" t="s">
        <v>246</v>
      </c>
      <c r="S102" s="184" t="s">
        <v>128</v>
      </c>
      <c r="T102" s="185" t="s">
        <v>128</v>
      </c>
      <c r="U102" s="160">
        <v>0.26</v>
      </c>
      <c r="V102" s="160">
        <f>ROUND(E102*U102,2)</f>
        <v>1.04</v>
      </c>
      <c r="W102" s="160"/>
      <c r="X102" s="160" t="s">
        <v>129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130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>
      <c r="A103" s="171">
        <v>33</v>
      </c>
      <c r="B103" s="172" t="s">
        <v>253</v>
      </c>
      <c r="C103" s="189" t="s">
        <v>254</v>
      </c>
      <c r="D103" s="173" t="s">
        <v>197</v>
      </c>
      <c r="E103" s="174">
        <v>2</v>
      </c>
      <c r="F103" s="175"/>
      <c r="G103" s="176">
        <f>ROUND(E103*F103,2)</f>
        <v>0</v>
      </c>
      <c r="H103" s="175"/>
      <c r="I103" s="176">
        <f>ROUND(E103*H103,2)</f>
        <v>0</v>
      </c>
      <c r="J103" s="175"/>
      <c r="K103" s="176">
        <f>ROUND(E103*J103,2)</f>
        <v>0</v>
      </c>
      <c r="L103" s="176">
        <v>21</v>
      </c>
      <c r="M103" s="176">
        <f>G103*(1+L103/100)</f>
        <v>0</v>
      </c>
      <c r="N103" s="176">
        <v>0</v>
      </c>
      <c r="O103" s="176">
        <f>ROUND(E103*N103,2)</f>
        <v>0</v>
      </c>
      <c r="P103" s="176">
        <v>0.1104</v>
      </c>
      <c r="Q103" s="176">
        <f>ROUND(E103*P103,2)</f>
        <v>0.22</v>
      </c>
      <c r="R103" s="176" t="s">
        <v>246</v>
      </c>
      <c r="S103" s="176" t="s">
        <v>128</v>
      </c>
      <c r="T103" s="177" t="s">
        <v>128</v>
      </c>
      <c r="U103" s="160">
        <v>0.46</v>
      </c>
      <c r="V103" s="160">
        <f>ROUND(E103*U103,2)</f>
        <v>0.92</v>
      </c>
      <c r="W103" s="160"/>
      <c r="X103" s="160" t="s">
        <v>129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130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>
      <c r="A104" s="157"/>
      <c r="B104" s="158"/>
      <c r="C104" s="190" t="s">
        <v>255</v>
      </c>
      <c r="D104" s="162"/>
      <c r="E104" s="163">
        <v>1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134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>
      <c r="A105" s="157"/>
      <c r="B105" s="158"/>
      <c r="C105" s="190" t="s">
        <v>232</v>
      </c>
      <c r="D105" s="162"/>
      <c r="E105" s="163">
        <v>1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134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>
      <c r="A106" s="171">
        <v>34</v>
      </c>
      <c r="B106" s="172" t="s">
        <v>256</v>
      </c>
      <c r="C106" s="189" t="s">
        <v>257</v>
      </c>
      <c r="D106" s="173" t="s">
        <v>258</v>
      </c>
      <c r="E106" s="174">
        <v>1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76">
        <v>0</v>
      </c>
      <c r="O106" s="176">
        <f>ROUND(E106*N106,2)</f>
        <v>0</v>
      </c>
      <c r="P106" s="176">
        <v>0</v>
      </c>
      <c r="Q106" s="176">
        <f>ROUND(E106*P106,2)</f>
        <v>0</v>
      </c>
      <c r="R106" s="176"/>
      <c r="S106" s="176" t="s">
        <v>235</v>
      </c>
      <c r="T106" s="177" t="s">
        <v>236</v>
      </c>
      <c r="U106" s="160">
        <v>0</v>
      </c>
      <c r="V106" s="160">
        <f>ROUND(E106*U106,2)</f>
        <v>0</v>
      </c>
      <c r="W106" s="160"/>
      <c r="X106" s="160" t="s">
        <v>129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130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>
      <c r="A107" s="157"/>
      <c r="B107" s="158"/>
      <c r="C107" s="190" t="s">
        <v>232</v>
      </c>
      <c r="D107" s="162"/>
      <c r="E107" s="163">
        <v>1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134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>
      <c r="A108" s="179">
        <v>35</v>
      </c>
      <c r="B108" s="180" t="s">
        <v>259</v>
      </c>
      <c r="C108" s="191" t="s">
        <v>260</v>
      </c>
      <c r="D108" s="181" t="s">
        <v>197</v>
      </c>
      <c r="E108" s="182">
        <v>1</v>
      </c>
      <c r="F108" s="183"/>
      <c r="G108" s="184">
        <f t="shared" ref="G108:G114" si="0">ROUND(E108*F108,2)</f>
        <v>0</v>
      </c>
      <c r="H108" s="183"/>
      <c r="I108" s="184">
        <f t="shared" ref="I108:I114" si="1">ROUND(E108*H108,2)</f>
        <v>0</v>
      </c>
      <c r="J108" s="183"/>
      <c r="K108" s="184">
        <f t="shared" ref="K108:K114" si="2">ROUND(E108*J108,2)</f>
        <v>0</v>
      </c>
      <c r="L108" s="184">
        <v>21</v>
      </c>
      <c r="M108" s="184">
        <f t="shared" ref="M108:M114" si="3">G108*(1+L108/100)</f>
        <v>0</v>
      </c>
      <c r="N108" s="184">
        <v>1.9000000000000001E-4</v>
      </c>
      <c r="O108" s="184">
        <f t="shared" ref="O108:O114" si="4">ROUND(E108*N108,2)</f>
        <v>0</v>
      </c>
      <c r="P108" s="184">
        <v>0</v>
      </c>
      <c r="Q108" s="184">
        <f t="shared" ref="Q108:Q114" si="5">ROUND(E108*P108,2)</f>
        <v>0</v>
      </c>
      <c r="R108" s="184"/>
      <c r="S108" s="184" t="s">
        <v>235</v>
      </c>
      <c r="T108" s="185" t="s">
        <v>236</v>
      </c>
      <c r="U108" s="160">
        <v>2.3220000000000001</v>
      </c>
      <c r="V108" s="160">
        <f t="shared" ref="V108:V114" si="6">ROUND(E108*U108,2)</f>
        <v>2.3199999999999998</v>
      </c>
      <c r="W108" s="160"/>
      <c r="X108" s="160" t="s">
        <v>129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130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>
      <c r="A109" s="179">
        <v>36</v>
      </c>
      <c r="B109" s="180" t="s">
        <v>261</v>
      </c>
      <c r="C109" s="191" t="s">
        <v>262</v>
      </c>
      <c r="D109" s="181" t="s">
        <v>263</v>
      </c>
      <c r="E109" s="182">
        <v>1</v>
      </c>
      <c r="F109" s="183"/>
      <c r="G109" s="184">
        <f t="shared" si="0"/>
        <v>0</v>
      </c>
      <c r="H109" s="183"/>
      <c r="I109" s="184">
        <f t="shared" si="1"/>
        <v>0</v>
      </c>
      <c r="J109" s="183"/>
      <c r="K109" s="184">
        <f t="shared" si="2"/>
        <v>0</v>
      </c>
      <c r="L109" s="184">
        <v>21</v>
      </c>
      <c r="M109" s="184">
        <f t="shared" si="3"/>
        <v>0</v>
      </c>
      <c r="N109" s="184">
        <v>0</v>
      </c>
      <c r="O109" s="184">
        <f t="shared" si="4"/>
        <v>0</v>
      </c>
      <c r="P109" s="184">
        <v>0</v>
      </c>
      <c r="Q109" s="184">
        <f t="shared" si="5"/>
        <v>0</v>
      </c>
      <c r="R109" s="184"/>
      <c r="S109" s="184" t="s">
        <v>235</v>
      </c>
      <c r="T109" s="185" t="s">
        <v>236</v>
      </c>
      <c r="U109" s="160">
        <v>0</v>
      </c>
      <c r="V109" s="160">
        <f t="shared" si="6"/>
        <v>0</v>
      </c>
      <c r="W109" s="160"/>
      <c r="X109" s="160" t="s">
        <v>129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130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>
      <c r="A110" s="179">
        <v>37</v>
      </c>
      <c r="B110" s="180" t="s">
        <v>264</v>
      </c>
      <c r="C110" s="191" t="s">
        <v>265</v>
      </c>
      <c r="D110" s="181" t="s">
        <v>197</v>
      </c>
      <c r="E110" s="182">
        <v>1</v>
      </c>
      <c r="F110" s="183"/>
      <c r="G110" s="184">
        <f t="shared" si="0"/>
        <v>0</v>
      </c>
      <c r="H110" s="183"/>
      <c r="I110" s="184">
        <f t="shared" si="1"/>
        <v>0</v>
      </c>
      <c r="J110" s="183"/>
      <c r="K110" s="184">
        <f t="shared" si="2"/>
        <v>0</v>
      </c>
      <c r="L110" s="184">
        <v>21</v>
      </c>
      <c r="M110" s="184">
        <f t="shared" si="3"/>
        <v>0</v>
      </c>
      <c r="N110" s="184">
        <v>7.5000000000000002E-4</v>
      </c>
      <c r="O110" s="184">
        <f t="shared" si="4"/>
        <v>0</v>
      </c>
      <c r="P110" s="184">
        <v>0</v>
      </c>
      <c r="Q110" s="184">
        <f t="shared" si="5"/>
        <v>0</v>
      </c>
      <c r="R110" s="184" t="s">
        <v>266</v>
      </c>
      <c r="S110" s="184" t="s">
        <v>128</v>
      </c>
      <c r="T110" s="185" t="s">
        <v>128</v>
      </c>
      <c r="U110" s="160">
        <v>0</v>
      </c>
      <c r="V110" s="160">
        <f t="shared" si="6"/>
        <v>0</v>
      </c>
      <c r="W110" s="160"/>
      <c r="X110" s="160" t="s">
        <v>267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268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>
      <c r="A111" s="179">
        <v>38</v>
      </c>
      <c r="B111" s="180" t="s">
        <v>269</v>
      </c>
      <c r="C111" s="191" t="s">
        <v>270</v>
      </c>
      <c r="D111" s="181" t="s">
        <v>197</v>
      </c>
      <c r="E111" s="182">
        <v>1</v>
      </c>
      <c r="F111" s="183"/>
      <c r="G111" s="184">
        <f t="shared" si="0"/>
        <v>0</v>
      </c>
      <c r="H111" s="183"/>
      <c r="I111" s="184">
        <f t="shared" si="1"/>
        <v>0</v>
      </c>
      <c r="J111" s="183"/>
      <c r="K111" s="184">
        <f t="shared" si="2"/>
        <v>0</v>
      </c>
      <c r="L111" s="184">
        <v>21</v>
      </c>
      <c r="M111" s="184">
        <f t="shared" si="3"/>
        <v>0</v>
      </c>
      <c r="N111" s="184">
        <v>1.7500000000000002E-2</v>
      </c>
      <c r="O111" s="184">
        <f t="shared" si="4"/>
        <v>0.02</v>
      </c>
      <c r="P111" s="184">
        <v>0</v>
      </c>
      <c r="Q111" s="184">
        <f t="shared" si="5"/>
        <v>0</v>
      </c>
      <c r="R111" s="184" t="s">
        <v>266</v>
      </c>
      <c r="S111" s="184" t="s">
        <v>128</v>
      </c>
      <c r="T111" s="185" t="s">
        <v>128</v>
      </c>
      <c r="U111" s="160">
        <v>0</v>
      </c>
      <c r="V111" s="160">
        <f t="shared" si="6"/>
        <v>0</v>
      </c>
      <c r="W111" s="160"/>
      <c r="X111" s="160" t="s">
        <v>267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268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>
      <c r="A112" s="179">
        <v>39</v>
      </c>
      <c r="B112" s="180" t="s">
        <v>271</v>
      </c>
      <c r="C112" s="191" t="s">
        <v>272</v>
      </c>
      <c r="D112" s="181" t="s">
        <v>197</v>
      </c>
      <c r="E112" s="182">
        <v>1</v>
      </c>
      <c r="F112" s="183"/>
      <c r="G112" s="184">
        <f t="shared" si="0"/>
        <v>0</v>
      </c>
      <c r="H112" s="183"/>
      <c r="I112" s="184">
        <f t="shared" si="1"/>
        <v>0</v>
      </c>
      <c r="J112" s="183"/>
      <c r="K112" s="184">
        <f t="shared" si="2"/>
        <v>0</v>
      </c>
      <c r="L112" s="184">
        <v>21</v>
      </c>
      <c r="M112" s="184">
        <f t="shared" si="3"/>
        <v>0</v>
      </c>
      <c r="N112" s="184">
        <v>1.07E-3</v>
      </c>
      <c r="O112" s="184">
        <f t="shared" si="4"/>
        <v>0</v>
      </c>
      <c r="P112" s="184">
        <v>0</v>
      </c>
      <c r="Q112" s="184">
        <f t="shared" si="5"/>
        <v>0</v>
      </c>
      <c r="R112" s="184" t="s">
        <v>266</v>
      </c>
      <c r="S112" s="184" t="s">
        <v>128</v>
      </c>
      <c r="T112" s="185" t="s">
        <v>128</v>
      </c>
      <c r="U112" s="160">
        <v>0</v>
      </c>
      <c r="V112" s="160">
        <f t="shared" si="6"/>
        <v>0</v>
      </c>
      <c r="W112" s="160"/>
      <c r="X112" s="160" t="s">
        <v>267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268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>
      <c r="A113" s="171">
        <v>40</v>
      </c>
      <c r="B113" s="172" t="s">
        <v>273</v>
      </c>
      <c r="C113" s="189" t="s">
        <v>274</v>
      </c>
      <c r="D113" s="173" t="s">
        <v>197</v>
      </c>
      <c r="E113" s="174">
        <v>3</v>
      </c>
      <c r="F113" s="175"/>
      <c r="G113" s="176">
        <f t="shared" si="0"/>
        <v>0</v>
      </c>
      <c r="H113" s="175"/>
      <c r="I113" s="176">
        <f t="shared" si="1"/>
        <v>0</v>
      </c>
      <c r="J113" s="175"/>
      <c r="K113" s="176">
        <f t="shared" si="2"/>
        <v>0</v>
      </c>
      <c r="L113" s="176">
        <v>21</v>
      </c>
      <c r="M113" s="176">
        <f t="shared" si="3"/>
        <v>0</v>
      </c>
      <c r="N113" s="176">
        <v>1.2099999999999999E-3</v>
      </c>
      <c r="O113" s="176">
        <f t="shared" si="4"/>
        <v>0</v>
      </c>
      <c r="P113" s="176">
        <v>0</v>
      </c>
      <c r="Q113" s="176">
        <f t="shared" si="5"/>
        <v>0</v>
      </c>
      <c r="R113" s="176" t="s">
        <v>266</v>
      </c>
      <c r="S113" s="176" t="s">
        <v>128</v>
      </c>
      <c r="T113" s="177" t="s">
        <v>128</v>
      </c>
      <c r="U113" s="160">
        <v>0</v>
      </c>
      <c r="V113" s="160">
        <f t="shared" si="6"/>
        <v>0</v>
      </c>
      <c r="W113" s="160"/>
      <c r="X113" s="160" t="s">
        <v>267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268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>
      <c r="A114" s="157">
        <v>41</v>
      </c>
      <c r="B114" s="158" t="s">
        <v>275</v>
      </c>
      <c r="C114" s="192" t="s">
        <v>276</v>
      </c>
      <c r="D114" s="159" t="s">
        <v>0</v>
      </c>
      <c r="E114" s="186"/>
      <c r="F114" s="161"/>
      <c r="G114" s="160">
        <f t="shared" si="0"/>
        <v>0</v>
      </c>
      <c r="H114" s="161"/>
      <c r="I114" s="160">
        <f t="shared" si="1"/>
        <v>0</v>
      </c>
      <c r="J114" s="161"/>
      <c r="K114" s="160">
        <f t="shared" si="2"/>
        <v>0</v>
      </c>
      <c r="L114" s="160">
        <v>21</v>
      </c>
      <c r="M114" s="160">
        <f t="shared" si="3"/>
        <v>0</v>
      </c>
      <c r="N114" s="160">
        <v>0</v>
      </c>
      <c r="O114" s="160">
        <f t="shared" si="4"/>
        <v>0</v>
      </c>
      <c r="P114" s="160">
        <v>0</v>
      </c>
      <c r="Q114" s="160">
        <f t="shared" si="5"/>
        <v>0</v>
      </c>
      <c r="R114" s="160" t="s">
        <v>246</v>
      </c>
      <c r="S114" s="160" t="s">
        <v>128</v>
      </c>
      <c r="T114" s="160" t="s">
        <v>236</v>
      </c>
      <c r="U114" s="160">
        <v>0</v>
      </c>
      <c r="V114" s="160">
        <f t="shared" si="6"/>
        <v>0</v>
      </c>
      <c r="W114" s="160"/>
      <c r="X114" s="160" t="s">
        <v>239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240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>
      <c r="A115" s="157"/>
      <c r="B115" s="158"/>
      <c r="C115" s="257" t="s">
        <v>277</v>
      </c>
      <c r="D115" s="258"/>
      <c r="E115" s="258"/>
      <c r="F115" s="258"/>
      <c r="G115" s="258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132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>
      <c r="A116" s="165" t="s">
        <v>122</v>
      </c>
      <c r="B116" s="166" t="s">
        <v>77</v>
      </c>
      <c r="C116" s="188" t="s">
        <v>78</v>
      </c>
      <c r="D116" s="167"/>
      <c r="E116" s="168"/>
      <c r="F116" s="169"/>
      <c r="G116" s="169">
        <f>SUMIF(AG117:AG117,"&lt;&gt;NOR",G117:G117)</f>
        <v>0</v>
      </c>
      <c r="H116" s="169"/>
      <c r="I116" s="169">
        <f>SUM(I117:I117)</f>
        <v>0</v>
      </c>
      <c r="J116" s="169"/>
      <c r="K116" s="169">
        <f>SUM(K117:K117)</f>
        <v>0</v>
      </c>
      <c r="L116" s="169"/>
      <c r="M116" s="169">
        <f>SUM(M117:M117)</f>
        <v>0</v>
      </c>
      <c r="N116" s="169"/>
      <c r="O116" s="169">
        <f>SUM(O117:O117)</f>
        <v>0</v>
      </c>
      <c r="P116" s="169"/>
      <c r="Q116" s="169">
        <f>SUM(Q117:Q117)</f>
        <v>0</v>
      </c>
      <c r="R116" s="169"/>
      <c r="S116" s="169"/>
      <c r="T116" s="170"/>
      <c r="U116" s="164"/>
      <c r="V116" s="164">
        <f>SUM(V117:V117)</f>
        <v>0</v>
      </c>
      <c r="W116" s="164"/>
      <c r="X116" s="164"/>
      <c r="AG116" t="s">
        <v>123</v>
      </c>
    </row>
    <row r="117" spans="1:60" outlineLevel="1">
      <c r="A117" s="179">
        <v>42</v>
      </c>
      <c r="B117" s="180" t="s">
        <v>278</v>
      </c>
      <c r="C117" s="191" t="s">
        <v>279</v>
      </c>
      <c r="D117" s="181" t="s">
        <v>263</v>
      </c>
      <c r="E117" s="182">
        <v>1</v>
      </c>
      <c r="F117" s="183"/>
      <c r="G117" s="184">
        <f>ROUND(E117*F117,2)</f>
        <v>0</v>
      </c>
      <c r="H117" s="183"/>
      <c r="I117" s="184">
        <f>ROUND(E117*H117,2)</f>
        <v>0</v>
      </c>
      <c r="J117" s="183"/>
      <c r="K117" s="184">
        <f>ROUND(E117*J117,2)</f>
        <v>0</v>
      </c>
      <c r="L117" s="184">
        <v>21</v>
      </c>
      <c r="M117" s="184">
        <f>G117*(1+L117/100)</f>
        <v>0</v>
      </c>
      <c r="N117" s="184">
        <v>0</v>
      </c>
      <c r="O117" s="184">
        <f>ROUND(E117*N117,2)</f>
        <v>0</v>
      </c>
      <c r="P117" s="184">
        <v>0</v>
      </c>
      <c r="Q117" s="184">
        <f>ROUND(E117*P117,2)</f>
        <v>0</v>
      </c>
      <c r="R117" s="184"/>
      <c r="S117" s="184" t="s">
        <v>235</v>
      </c>
      <c r="T117" s="185" t="s">
        <v>236</v>
      </c>
      <c r="U117" s="160">
        <v>0</v>
      </c>
      <c r="V117" s="160">
        <f>ROUND(E117*U117,2)</f>
        <v>0</v>
      </c>
      <c r="W117" s="160"/>
      <c r="X117" s="160" t="s">
        <v>129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130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>
      <c r="A118" s="165" t="s">
        <v>122</v>
      </c>
      <c r="B118" s="166" t="s">
        <v>79</v>
      </c>
      <c r="C118" s="188" t="s">
        <v>80</v>
      </c>
      <c r="D118" s="167"/>
      <c r="E118" s="168"/>
      <c r="F118" s="169"/>
      <c r="G118" s="169">
        <f>SUMIF(AG119:AG119,"&lt;&gt;NOR",G119:G119)</f>
        <v>0</v>
      </c>
      <c r="H118" s="169"/>
      <c r="I118" s="169">
        <f>SUM(I119:I119)</f>
        <v>0</v>
      </c>
      <c r="J118" s="169"/>
      <c r="K118" s="169">
        <f>SUM(K119:K119)</f>
        <v>0</v>
      </c>
      <c r="L118" s="169"/>
      <c r="M118" s="169">
        <f>SUM(M119:M119)</f>
        <v>0</v>
      </c>
      <c r="N118" s="169"/>
      <c r="O118" s="169">
        <f>SUM(O119:O119)</f>
        <v>0</v>
      </c>
      <c r="P118" s="169"/>
      <c r="Q118" s="169">
        <f>SUM(Q119:Q119)</f>
        <v>0</v>
      </c>
      <c r="R118" s="169"/>
      <c r="S118" s="169"/>
      <c r="T118" s="170"/>
      <c r="U118" s="164"/>
      <c r="V118" s="164">
        <f>SUM(V119:V119)</f>
        <v>0</v>
      </c>
      <c r="W118" s="164"/>
      <c r="X118" s="164"/>
      <c r="AG118" t="s">
        <v>123</v>
      </c>
    </row>
    <row r="119" spans="1:60" ht="22.5" outlineLevel="1">
      <c r="A119" s="179">
        <v>43</v>
      </c>
      <c r="B119" s="180" t="s">
        <v>280</v>
      </c>
      <c r="C119" s="191" t="s">
        <v>281</v>
      </c>
      <c r="D119" s="181" t="s">
        <v>263</v>
      </c>
      <c r="E119" s="182">
        <v>1</v>
      </c>
      <c r="F119" s="183"/>
      <c r="G119" s="184">
        <f>ROUND(E119*F119,2)</f>
        <v>0</v>
      </c>
      <c r="H119" s="183"/>
      <c r="I119" s="184">
        <f>ROUND(E119*H119,2)</f>
        <v>0</v>
      </c>
      <c r="J119" s="183"/>
      <c r="K119" s="184">
        <f>ROUND(E119*J119,2)</f>
        <v>0</v>
      </c>
      <c r="L119" s="184">
        <v>21</v>
      </c>
      <c r="M119" s="184">
        <f>G119*(1+L119/100)</f>
        <v>0</v>
      </c>
      <c r="N119" s="184">
        <v>0</v>
      </c>
      <c r="O119" s="184">
        <f>ROUND(E119*N119,2)</f>
        <v>0</v>
      </c>
      <c r="P119" s="184">
        <v>0</v>
      </c>
      <c r="Q119" s="184">
        <f>ROUND(E119*P119,2)</f>
        <v>0</v>
      </c>
      <c r="R119" s="184"/>
      <c r="S119" s="184" t="s">
        <v>235</v>
      </c>
      <c r="T119" s="185" t="s">
        <v>236</v>
      </c>
      <c r="U119" s="160">
        <v>0</v>
      </c>
      <c r="V119" s="160">
        <f>ROUND(E119*U119,2)</f>
        <v>0</v>
      </c>
      <c r="W119" s="160"/>
      <c r="X119" s="160" t="s">
        <v>129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130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>
      <c r="A120" s="165" t="s">
        <v>122</v>
      </c>
      <c r="B120" s="166" t="s">
        <v>81</v>
      </c>
      <c r="C120" s="188" t="s">
        <v>82</v>
      </c>
      <c r="D120" s="167"/>
      <c r="E120" s="168"/>
      <c r="F120" s="169"/>
      <c r="G120" s="169">
        <f>SUMIF(AG121:AG142,"&lt;&gt;NOR",G121:G142)</f>
        <v>0</v>
      </c>
      <c r="H120" s="169"/>
      <c r="I120" s="169">
        <f>SUM(I121:I142)</f>
        <v>0</v>
      </c>
      <c r="J120" s="169"/>
      <c r="K120" s="169">
        <f>SUM(K121:K142)</f>
        <v>0</v>
      </c>
      <c r="L120" s="169"/>
      <c r="M120" s="169">
        <f>SUM(M121:M142)</f>
        <v>0</v>
      </c>
      <c r="N120" s="169"/>
      <c r="O120" s="169">
        <f>SUM(O121:O142)</f>
        <v>0.29000000000000004</v>
      </c>
      <c r="P120" s="169"/>
      <c r="Q120" s="169">
        <f>SUM(Q121:Q142)</f>
        <v>0.08</v>
      </c>
      <c r="R120" s="169"/>
      <c r="S120" s="169"/>
      <c r="T120" s="170"/>
      <c r="U120" s="164"/>
      <c r="V120" s="164">
        <f>SUM(V121:V142)</f>
        <v>59.849999999999994</v>
      </c>
      <c r="W120" s="164"/>
      <c r="X120" s="164"/>
      <c r="AG120" t="s">
        <v>123</v>
      </c>
    </row>
    <row r="121" spans="1:60" outlineLevel="1">
      <c r="A121" s="171">
        <v>44</v>
      </c>
      <c r="B121" s="172" t="s">
        <v>282</v>
      </c>
      <c r="C121" s="189" t="s">
        <v>283</v>
      </c>
      <c r="D121" s="173" t="s">
        <v>137</v>
      </c>
      <c r="E121" s="174">
        <v>72.510000000000005</v>
      </c>
      <c r="F121" s="175"/>
      <c r="G121" s="176">
        <f>ROUND(E121*F121,2)</f>
        <v>0</v>
      </c>
      <c r="H121" s="175"/>
      <c r="I121" s="176">
        <f>ROUND(E121*H121,2)</f>
        <v>0</v>
      </c>
      <c r="J121" s="175"/>
      <c r="K121" s="176">
        <f>ROUND(E121*J121,2)</f>
        <v>0</v>
      </c>
      <c r="L121" s="176">
        <v>21</v>
      </c>
      <c r="M121" s="176">
        <f>G121*(1+L121/100)</f>
        <v>0</v>
      </c>
      <c r="N121" s="176">
        <v>0</v>
      </c>
      <c r="O121" s="176">
        <f>ROUND(E121*N121,2)</f>
        <v>0</v>
      </c>
      <c r="P121" s="176">
        <v>0</v>
      </c>
      <c r="Q121" s="176">
        <f>ROUND(E121*P121,2)</f>
        <v>0</v>
      </c>
      <c r="R121" s="176" t="s">
        <v>284</v>
      </c>
      <c r="S121" s="176" t="s">
        <v>128</v>
      </c>
      <c r="T121" s="177" t="s">
        <v>128</v>
      </c>
      <c r="U121" s="160">
        <v>1.6E-2</v>
      </c>
      <c r="V121" s="160">
        <f>ROUND(E121*U121,2)</f>
        <v>1.1599999999999999</v>
      </c>
      <c r="W121" s="160"/>
      <c r="X121" s="160" t="s">
        <v>129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130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>
      <c r="A122" s="157"/>
      <c r="B122" s="158"/>
      <c r="C122" s="255" t="s">
        <v>285</v>
      </c>
      <c r="D122" s="256"/>
      <c r="E122" s="256"/>
      <c r="F122" s="256"/>
      <c r="G122" s="256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132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>
      <c r="A123" s="171">
        <v>45</v>
      </c>
      <c r="B123" s="172" t="s">
        <v>286</v>
      </c>
      <c r="C123" s="189" t="s">
        <v>287</v>
      </c>
      <c r="D123" s="173" t="s">
        <v>137</v>
      </c>
      <c r="E123" s="174">
        <v>72.510000000000005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76">
        <v>0</v>
      </c>
      <c r="O123" s="176">
        <f>ROUND(E123*N123,2)</f>
        <v>0</v>
      </c>
      <c r="P123" s="176">
        <v>0</v>
      </c>
      <c r="Q123" s="176">
        <f>ROUND(E123*P123,2)</f>
        <v>0</v>
      </c>
      <c r="R123" s="176" t="s">
        <v>284</v>
      </c>
      <c r="S123" s="176" t="s">
        <v>128</v>
      </c>
      <c r="T123" s="177" t="s">
        <v>236</v>
      </c>
      <c r="U123" s="160">
        <v>0.15</v>
      </c>
      <c r="V123" s="160">
        <f>ROUND(E123*U123,2)</f>
        <v>10.88</v>
      </c>
      <c r="W123" s="160"/>
      <c r="X123" s="160" t="s">
        <v>129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130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>
      <c r="A124" s="157"/>
      <c r="B124" s="158"/>
      <c r="C124" s="255" t="s">
        <v>285</v>
      </c>
      <c r="D124" s="256"/>
      <c r="E124" s="256"/>
      <c r="F124" s="256"/>
      <c r="G124" s="256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132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>
      <c r="A125" s="171">
        <v>46</v>
      </c>
      <c r="B125" s="172" t="s">
        <v>288</v>
      </c>
      <c r="C125" s="189" t="s">
        <v>289</v>
      </c>
      <c r="D125" s="173" t="s">
        <v>137</v>
      </c>
      <c r="E125" s="174">
        <v>72.510000000000005</v>
      </c>
      <c r="F125" s="175"/>
      <c r="G125" s="176">
        <f>ROUND(E125*F125,2)</f>
        <v>0</v>
      </c>
      <c r="H125" s="175"/>
      <c r="I125" s="176">
        <f>ROUND(E125*H125,2)</f>
        <v>0</v>
      </c>
      <c r="J125" s="175"/>
      <c r="K125" s="176">
        <f>ROUND(E125*J125,2)</f>
        <v>0</v>
      </c>
      <c r="L125" s="176">
        <v>21</v>
      </c>
      <c r="M125" s="176">
        <f>G125*(1+L125/100)</f>
        <v>0</v>
      </c>
      <c r="N125" s="176">
        <v>0</v>
      </c>
      <c r="O125" s="176">
        <f>ROUND(E125*N125,2)</f>
        <v>0</v>
      </c>
      <c r="P125" s="176">
        <v>0</v>
      </c>
      <c r="Q125" s="176">
        <f>ROUND(E125*P125,2)</f>
        <v>0</v>
      </c>
      <c r="R125" s="176" t="s">
        <v>284</v>
      </c>
      <c r="S125" s="176" t="s">
        <v>128</v>
      </c>
      <c r="T125" s="177" t="s">
        <v>128</v>
      </c>
      <c r="U125" s="160">
        <v>0.05</v>
      </c>
      <c r="V125" s="160">
        <f>ROUND(E125*U125,2)</f>
        <v>3.63</v>
      </c>
      <c r="W125" s="160"/>
      <c r="X125" s="160" t="s">
        <v>129</v>
      </c>
      <c r="Y125" s="150"/>
      <c r="Z125" s="150"/>
      <c r="AA125" s="150"/>
      <c r="AB125" s="150"/>
      <c r="AC125" s="150"/>
      <c r="AD125" s="150"/>
      <c r="AE125" s="150"/>
      <c r="AF125" s="150"/>
      <c r="AG125" s="150" t="s">
        <v>130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>
      <c r="A126" s="157"/>
      <c r="B126" s="158"/>
      <c r="C126" s="255" t="s">
        <v>285</v>
      </c>
      <c r="D126" s="256"/>
      <c r="E126" s="256"/>
      <c r="F126" s="256"/>
      <c r="G126" s="256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132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>
      <c r="A127" s="171">
        <v>47</v>
      </c>
      <c r="B127" s="172" t="s">
        <v>290</v>
      </c>
      <c r="C127" s="189" t="s">
        <v>291</v>
      </c>
      <c r="D127" s="173" t="s">
        <v>157</v>
      </c>
      <c r="E127" s="174">
        <v>47.12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6">
        <v>0</v>
      </c>
      <c r="O127" s="176">
        <f>ROUND(E127*N127,2)</f>
        <v>0</v>
      </c>
      <c r="P127" s="176">
        <v>8.0000000000000007E-5</v>
      </c>
      <c r="Q127" s="176">
        <f>ROUND(E127*P127,2)</f>
        <v>0</v>
      </c>
      <c r="R127" s="176" t="s">
        <v>284</v>
      </c>
      <c r="S127" s="176" t="s">
        <v>128</v>
      </c>
      <c r="T127" s="177" t="s">
        <v>128</v>
      </c>
      <c r="U127" s="160">
        <v>0.04</v>
      </c>
      <c r="V127" s="160">
        <f>ROUND(E127*U127,2)</f>
        <v>1.88</v>
      </c>
      <c r="W127" s="160"/>
      <c r="X127" s="160" t="s">
        <v>129</v>
      </c>
      <c r="Y127" s="150"/>
      <c r="Z127" s="150"/>
      <c r="AA127" s="150"/>
      <c r="AB127" s="150"/>
      <c r="AC127" s="150"/>
      <c r="AD127" s="150"/>
      <c r="AE127" s="150"/>
      <c r="AF127" s="150"/>
      <c r="AG127" s="150" t="s">
        <v>130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>
      <c r="A128" s="157"/>
      <c r="B128" s="158"/>
      <c r="C128" s="190" t="s">
        <v>292</v>
      </c>
      <c r="D128" s="162"/>
      <c r="E128" s="163">
        <v>23.6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134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>
      <c r="A129" s="157"/>
      <c r="B129" s="158"/>
      <c r="C129" s="190" t="s">
        <v>293</v>
      </c>
      <c r="D129" s="162"/>
      <c r="E129" s="163">
        <v>23.52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134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ht="22.5" outlineLevel="1">
      <c r="A130" s="171">
        <v>48</v>
      </c>
      <c r="B130" s="172" t="s">
        <v>294</v>
      </c>
      <c r="C130" s="189" t="s">
        <v>295</v>
      </c>
      <c r="D130" s="173" t="s">
        <v>157</v>
      </c>
      <c r="E130" s="174">
        <v>46.22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76">
        <v>8.0000000000000007E-5</v>
      </c>
      <c r="O130" s="176">
        <f>ROUND(E130*N130,2)</f>
        <v>0</v>
      </c>
      <c r="P130" s="176">
        <v>0</v>
      </c>
      <c r="Q130" s="176">
        <f>ROUND(E130*P130,2)</f>
        <v>0</v>
      </c>
      <c r="R130" s="176" t="s">
        <v>284</v>
      </c>
      <c r="S130" s="176" t="s">
        <v>128</v>
      </c>
      <c r="T130" s="177" t="s">
        <v>128</v>
      </c>
      <c r="U130" s="160">
        <v>0.14000000000000001</v>
      </c>
      <c r="V130" s="160">
        <f>ROUND(E130*U130,2)</f>
        <v>6.47</v>
      </c>
      <c r="W130" s="160"/>
      <c r="X130" s="160" t="s">
        <v>129</v>
      </c>
      <c r="Y130" s="150"/>
      <c r="Z130" s="150"/>
      <c r="AA130" s="150"/>
      <c r="AB130" s="150"/>
      <c r="AC130" s="150"/>
      <c r="AD130" s="150"/>
      <c r="AE130" s="150"/>
      <c r="AF130" s="150"/>
      <c r="AG130" s="150" t="s">
        <v>130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>
      <c r="A131" s="157"/>
      <c r="B131" s="158"/>
      <c r="C131" s="190" t="s">
        <v>296</v>
      </c>
      <c r="D131" s="162"/>
      <c r="E131" s="163">
        <v>22.7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134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>
      <c r="A132" s="157"/>
      <c r="B132" s="158"/>
      <c r="C132" s="190" t="s">
        <v>293</v>
      </c>
      <c r="D132" s="162"/>
      <c r="E132" s="163">
        <v>23.52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134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>
      <c r="A133" s="171">
        <v>49</v>
      </c>
      <c r="B133" s="172" t="s">
        <v>297</v>
      </c>
      <c r="C133" s="189" t="s">
        <v>298</v>
      </c>
      <c r="D133" s="173" t="s">
        <v>137</v>
      </c>
      <c r="E133" s="174">
        <v>75.260000000000005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21</v>
      </c>
      <c r="M133" s="176">
        <f>G133*(1+L133/100)</f>
        <v>0</v>
      </c>
      <c r="N133" s="176">
        <v>0</v>
      </c>
      <c r="O133" s="176">
        <f>ROUND(E133*N133,2)</f>
        <v>0</v>
      </c>
      <c r="P133" s="176">
        <v>1E-3</v>
      </c>
      <c r="Q133" s="176">
        <f>ROUND(E133*P133,2)</f>
        <v>0.08</v>
      </c>
      <c r="R133" s="176" t="s">
        <v>284</v>
      </c>
      <c r="S133" s="176" t="s">
        <v>128</v>
      </c>
      <c r="T133" s="177" t="s">
        <v>128</v>
      </c>
      <c r="U133" s="160">
        <v>0.11</v>
      </c>
      <c r="V133" s="160">
        <f>ROUND(E133*U133,2)</f>
        <v>8.2799999999999994</v>
      </c>
      <c r="W133" s="160"/>
      <c r="X133" s="160" t="s">
        <v>129</v>
      </c>
      <c r="Y133" s="150"/>
      <c r="Z133" s="150"/>
      <c r="AA133" s="150"/>
      <c r="AB133" s="150"/>
      <c r="AC133" s="150"/>
      <c r="AD133" s="150"/>
      <c r="AE133" s="150"/>
      <c r="AF133" s="150"/>
      <c r="AG133" s="150" t="s">
        <v>130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>
      <c r="A134" s="157"/>
      <c r="B134" s="158"/>
      <c r="C134" s="190" t="s">
        <v>299</v>
      </c>
      <c r="D134" s="162"/>
      <c r="E134" s="163">
        <v>38.54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134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>
      <c r="A135" s="157"/>
      <c r="B135" s="158"/>
      <c r="C135" s="190" t="s">
        <v>300</v>
      </c>
      <c r="D135" s="162"/>
      <c r="E135" s="163">
        <v>36.72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134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ht="22.5" outlineLevel="1">
      <c r="A136" s="171">
        <v>50</v>
      </c>
      <c r="B136" s="172" t="s">
        <v>301</v>
      </c>
      <c r="C136" s="189" t="s">
        <v>302</v>
      </c>
      <c r="D136" s="173" t="s">
        <v>137</v>
      </c>
      <c r="E136" s="174">
        <v>72.510000000000005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76">
        <v>2.5000000000000001E-4</v>
      </c>
      <c r="O136" s="176">
        <f>ROUND(E136*N136,2)</f>
        <v>0.02</v>
      </c>
      <c r="P136" s="176">
        <v>0</v>
      </c>
      <c r="Q136" s="176">
        <f>ROUND(E136*P136,2)</f>
        <v>0</v>
      </c>
      <c r="R136" s="176" t="s">
        <v>284</v>
      </c>
      <c r="S136" s="176" t="s">
        <v>128</v>
      </c>
      <c r="T136" s="177" t="s">
        <v>128</v>
      </c>
      <c r="U136" s="160">
        <v>0.38</v>
      </c>
      <c r="V136" s="160">
        <f>ROUND(E136*U136,2)</f>
        <v>27.55</v>
      </c>
      <c r="W136" s="160"/>
      <c r="X136" s="160" t="s">
        <v>129</v>
      </c>
      <c r="Y136" s="150"/>
      <c r="Z136" s="150"/>
      <c r="AA136" s="150"/>
      <c r="AB136" s="150"/>
      <c r="AC136" s="150"/>
      <c r="AD136" s="150"/>
      <c r="AE136" s="150"/>
      <c r="AF136" s="150"/>
      <c r="AG136" s="150" t="s">
        <v>130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>
      <c r="A137" s="157"/>
      <c r="B137" s="158"/>
      <c r="C137" s="190" t="s">
        <v>303</v>
      </c>
      <c r="D137" s="162"/>
      <c r="E137" s="163">
        <v>37.17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134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>
      <c r="A138" s="157"/>
      <c r="B138" s="158"/>
      <c r="C138" s="190" t="s">
        <v>304</v>
      </c>
      <c r="D138" s="162"/>
      <c r="E138" s="163">
        <v>35.340000000000003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134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ht="22.5" outlineLevel="1">
      <c r="A139" s="171">
        <v>51</v>
      </c>
      <c r="B139" s="172" t="s">
        <v>305</v>
      </c>
      <c r="C139" s="189" t="s">
        <v>306</v>
      </c>
      <c r="D139" s="173" t="s">
        <v>137</v>
      </c>
      <c r="E139" s="174">
        <v>87.012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6">
        <v>3.1199999999999999E-3</v>
      </c>
      <c r="O139" s="176">
        <f>ROUND(E139*N139,2)</f>
        <v>0.27</v>
      </c>
      <c r="P139" s="176">
        <v>0</v>
      </c>
      <c r="Q139" s="176">
        <f>ROUND(E139*P139,2)</f>
        <v>0</v>
      </c>
      <c r="R139" s="176" t="s">
        <v>266</v>
      </c>
      <c r="S139" s="176" t="s">
        <v>128</v>
      </c>
      <c r="T139" s="177" t="s">
        <v>128</v>
      </c>
      <c r="U139" s="160">
        <v>0</v>
      </c>
      <c r="V139" s="160">
        <f>ROUND(E139*U139,2)</f>
        <v>0</v>
      </c>
      <c r="W139" s="160"/>
      <c r="X139" s="160" t="s">
        <v>267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268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>
      <c r="A140" s="157"/>
      <c r="B140" s="158"/>
      <c r="C140" s="190" t="s">
        <v>307</v>
      </c>
      <c r="D140" s="162"/>
      <c r="E140" s="163">
        <v>87.012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134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>
      <c r="A141" s="157">
        <v>52</v>
      </c>
      <c r="B141" s="158" t="s">
        <v>308</v>
      </c>
      <c r="C141" s="192" t="s">
        <v>309</v>
      </c>
      <c r="D141" s="159" t="s">
        <v>0</v>
      </c>
      <c r="E141" s="186"/>
      <c r="F141" s="161"/>
      <c r="G141" s="160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21</v>
      </c>
      <c r="M141" s="160">
        <f>G141*(1+L141/100)</f>
        <v>0</v>
      </c>
      <c r="N141" s="160">
        <v>0</v>
      </c>
      <c r="O141" s="160">
        <f>ROUND(E141*N141,2)</f>
        <v>0</v>
      </c>
      <c r="P141" s="160">
        <v>0</v>
      </c>
      <c r="Q141" s="160">
        <f>ROUND(E141*P141,2)</f>
        <v>0</v>
      </c>
      <c r="R141" s="160" t="s">
        <v>284</v>
      </c>
      <c r="S141" s="160" t="s">
        <v>128</v>
      </c>
      <c r="T141" s="160" t="s">
        <v>128</v>
      </c>
      <c r="U141" s="160">
        <v>0</v>
      </c>
      <c r="V141" s="160">
        <f>ROUND(E141*U141,2)</f>
        <v>0</v>
      </c>
      <c r="W141" s="160"/>
      <c r="X141" s="160" t="s">
        <v>239</v>
      </c>
      <c r="Y141" s="150"/>
      <c r="Z141" s="150"/>
      <c r="AA141" s="150"/>
      <c r="AB141" s="150"/>
      <c r="AC141" s="150"/>
      <c r="AD141" s="150"/>
      <c r="AE141" s="150"/>
      <c r="AF141" s="150"/>
      <c r="AG141" s="150" t="s">
        <v>240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>
      <c r="A142" s="157"/>
      <c r="B142" s="158"/>
      <c r="C142" s="257" t="s">
        <v>310</v>
      </c>
      <c r="D142" s="258"/>
      <c r="E142" s="258"/>
      <c r="F142" s="258"/>
      <c r="G142" s="258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132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>
      <c r="A143" s="165" t="s">
        <v>122</v>
      </c>
      <c r="B143" s="166" t="s">
        <v>83</v>
      </c>
      <c r="C143" s="188" t="s">
        <v>84</v>
      </c>
      <c r="D143" s="167"/>
      <c r="E143" s="168"/>
      <c r="F143" s="169"/>
      <c r="G143" s="169">
        <f>SUMIF(AG144:AG158,"&lt;&gt;NOR",G144:G158)</f>
        <v>0</v>
      </c>
      <c r="H143" s="169"/>
      <c r="I143" s="169">
        <f>SUM(I144:I158)</f>
        <v>0</v>
      </c>
      <c r="J143" s="169"/>
      <c r="K143" s="169">
        <f>SUM(K144:K158)</f>
        <v>0</v>
      </c>
      <c r="L143" s="169"/>
      <c r="M143" s="169">
        <f>SUM(M144:M158)</f>
        <v>0</v>
      </c>
      <c r="N143" s="169"/>
      <c r="O143" s="169">
        <f>SUM(O144:O158)</f>
        <v>0.1</v>
      </c>
      <c r="P143" s="169"/>
      <c r="Q143" s="169">
        <f>SUM(Q144:Q158)</f>
        <v>0</v>
      </c>
      <c r="R143" s="169"/>
      <c r="S143" s="169"/>
      <c r="T143" s="170"/>
      <c r="U143" s="164"/>
      <c r="V143" s="164">
        <f>SUM(V144:V158)</f>
        <v>8.26</v>
      </c>
      <c r="W143" s="164"/>
      <c r="X143" s="164"/>
      <c r="AG143" t="s">
        <v>123</v>
      </c>
    </row>
    <row r="144" spans="1:60" ht="22.5" outlineLevel="1">
      <c r="A144" s="171">
        <v>53</v>
      </c>
      <c r="B144" s="172" t="s">
        <v>311</v>
      </c>
      <c r="C144" s="189" t="s">
        <v>312</v>
      </c>
      <c r="D144" s="173" t="s">
        <v>137</v>
      </c>
      <c r="E144" s="174">
        <v>2.79</v>
      </c>
      <c r="F144" s="175"/>
      <c r="G144" s="176">
        <f>ROUND(E144*F144,2)</f>
        <v>0</v>
      </c>
      <c r="H144" s="175"/>
      <c r="I144" s="176">
        <f>ROUND(E144*H144,2)</f>
        <v>0</v>
      </c>
      <c r="J144" s="175"/>
      <c r="K144" s="176">
        <f>ROUND(E144*J144,2)</f>
        <v>0</v>
      </c>
      <c r="L144" s="176">
        <v>21</v>
      </c>
      <c r="M144" s="176">
        <f>G144*(1+L144/100)</f>
        <v>0</v>
      </c>
      <c r="N144" s="176">
        <v>0</v>
      </c>
      <c r="O144" s="176">
        <f>ROUND(E144*N144,2)</f>
        <v>0</v>
      </c>
      <c r="P144" s="176">
        <v>0</v>
      </c>
      <c r="Q144" s="176">
        <f>ROUND(E144*P144,2)</f>
        <v>0</v>
      </c>
      <c r="R144" s="176" t="s">
        <v>313</v>
      </c>
      <c r="S144" s="176" t="s">
        <v>128</v>
      </c>
      <c r="T144" s="177" t="s">
        <v>236</v>
      </c>
      <c r="U144" s="160">
        <v>0.33</v>
      </c>
      <c r="V144" s="160">
        <f>ROUND(E144*U144,2)</f>
        <v>0.92</v>
      </c>
      <c r="W144" s="160"/>
      <c r="X144" s="160" t="s">
        <v>129</v>
      </c>
      <c r="Y144" s="150"/>
      <c r="Z144" s="150"/>
      <c r="AA144" s="150"/>
      <c r="AB144" s="150"/>
      <c r="AC144" s="150"/>
      <c r="AD144" s="150"/>
      <c r="AE144" s="150"/>
      <c r="AF144" s="150"/>
      <c r="AG144" s="150" t="s">
        <v>130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>
      <c r="A145" s="157"/>
      <c r="B145" s="158"/>
      <c r="C145" s="190" t="s">
        <v>223</v>
      </c>
      <c r="D145" s="162"/>
      <c r="E145" s="163">
        <v>2.79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134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>
      <c r="A146" s="171">
        <v>54</v>
      </c>
      <c r="B146" s="172" t="s">
        <v>314</v>
      </c>
      <c r="C146" s="189" t="s">
        <v>315</v>
      </c>
      <c r="D146" s="173" t="s">
        <v>137</v>
      </c>
      <c r="E146" s="174">
        <v>5.19</v>
      </c>
      <c r="F146" s="175"/>
      <c r="G146" s="176">
        <f>ROUND(E146*F146,2)</f>
        <v>0</v>
      </c>
      <c r="H146" s="175"/>
      <c r="I146" s="176">
        <f>ROUND(E146*H146,2)</f>
        <v>0</v>
      </c>
      <c r="J146" s="175"/>
      <c r="K146" s="176">
        <f>ROUND(E146*J146,2)</f>
        <v>0</v>
      </c>
      <c r="L146" s="176">
        <v>21</v>
      </c>
      <c r="M146" s="176">
        <f>G146*(1+L146/100)</f>
        <v>0</v>
      </c>
      <c r="N146" s="176">
        <v>3.0000000000000001E-5</v>
      </c>
      <c r="O146" s="176">
        <f>ROUND(E146*N146,2)</f>
        <v>0</v>
      </c>
      <c r="P146" s="176">
        <v>0</v>
      </c>
      <c r="Q146" s="176">
        <f>ROUND(E146*P146,2)</f>
        <v>0</v>
      </c>
      <c r="R146" s="176" t="s">
        <v>313</v>
      </c>
      <c r="S146" s="176" t="s">
        <v>128</v>
      </c>
      <c r="T146" s="177" t="s">
        <v>128</v>
      </c>
      <c r="U146" s="160">
        <v>0.05</v>
      </c>
      <c r="V146" s="160">
        <f>ROUND(E146*U146,2)</f>
        <v>0.26</v>
      </c>
      <c r="W146" s="160"/>
      <c r="X146" s="160" t="s">
        <v>129</v>
      </c>
      <c r="Y146" s="150"/>
      <c r="Z146" s="150"/>
      <c r="AA146" s="150"/>
      <c r="AB146" s="150"/>
      <c r="AC146" s="150"/>
      <c r="AD146" s="150"/>
      <c r="AE146" s="150"/>
      <c r="AF146" s="150"/>
      <c r="AG146" s="150" t="s">
        <v>130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>
      <c r="A147" s="157"/>
      <c r="B147" s="158"/>
      <c r="C147" s="253" t="s">
        <v>316</v>
      </c>
      <c r="D147" s="254"/>
      <c r="E147" s="254"/>
      <c r="F147" s="254"/>
      <c r="G147" s="254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162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22.5" outlineLevel="1">
      <c r="A148" s="171">
        <v>55</v>
      </c>
      <c r="B148" s="172" t="s">
        <v>317</v>
      </c>
      <c r="C148" s="189" t="s">
        <v>318</v>
      </c>
      <c r="D148" s="173" t="s">
        <v>137</v>
      </c>
      <c r="E148" s="174">
        <v>5.19</v>
      </c>
      <c r="F148" s="175"/>
      <c r="G148" s="176">
        <f>ROUND(E148*F148,2)</f>
        <v>0</v>
      </c>
      <c r="H148" s="175"/>
      <c r="I148" s="176">
        <f>ROUND(E148*H148,2)</f>
        <v>0</v>
      </c>
      <c r="J148" s="175"/>
      <c r="K148" s="176">
        <f>ROUND(E148*J148,2)</f>
        <v>0</v>
      </c>
      <c r="L148" s="176">
        <v>21</v>
      </c>
      <c r="M148" s="176">
        <f>G148*(1+L148/100)</f>
        <v>0</v>
      </c>
      <c r="N148" s="176">
        <v>5.0299999999999997E-3</v>
      </c>
      <c r="O148" s="176">
        <f>ROUND(E148*N148,2)</f>
        <v>0.03</v>
      </c>
      <c r="P148" s="176">
        <v>0</v>
      </c>
      <c r="Q148" s="176">
        <f>ROUND(E148*P148,2)</f>
        <v>0</v>
      </c>
      <c r="R148" s="176" t="s">
        <v>313</v>
      </c>
      <c r="S148" s="176" t="s">
        <v>128</v>
      </c>
      <c r="T148" s="177" t="s">
        <v>128</v>
      </c>
      <c r="U148" s="160">
        <v>1.0746</v>
      </c>
      <c r="V148" s="160">
        <f>ROUND(E148*U148,2)</f>
        <v>5.58</v>
      </c>
      <c r="W148" s="160"/>
      <c r="X148" s="160" t="s">
        <v>129</v>
      </c>
      <c r="Y148" s="150"/>
      <c r="Z148" s="150"/>
      <c r="AA148" s="150"/>
      <c r="AB148" s="150"/>
      <c r="AC148" s="150"/>
      <c r="AD148" s="150"/>
      <c r="AE148" s="150"/>
      <c r="AF148" s="150"/>
      <c r="AG148" s="150" t="s">
        <v>130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>
      <c r="A149" s="157"/>
      <c r="B149" s="158"/>
      <c r="C149" s="190" t="s">
        <v>319</v>
      </c>
      <c r="D149" s="162"/>
      <c r="E149" s="163">
        <v>1.2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134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>
      <c r="A150" s="157"/>
      <c r="B150" s="158"/>
      <c r="C150" s="190" t="s">
        <v>223</v>
      </c>
      <c r="D150" s="162"/>
      <c r="E150" s="163">
        <v>2.79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134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>
      <c r="A151" s="157"/>
      <c r="B151" s="158"/>
      <c r="C151" s="190" t="s">
        <v>224</v>
      </c>
      <c r="D151" s="162"/>
      <c r="E151" s="163">
        <v>1.2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134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>
      <c r="A152" s="171">
        <v>56</v>
      </c>
      <c r="B152" s="172" t="s">
        <v>320</v>
      </c>
      <c r="C152" s="189" t="s">
        <v>321</v>
      </c>
      <c r="D152" s="173" t="s">
        <v>157</v>
      </c>
      <c r="E152" s="174">
        <v>12.46</v>
      </c>
      <c r="F152" s="175"/>
      <c r="G152" s="176">
        <f>ROUND(E152*F152,2)</f>
        <v>0</v>
      </c>
      <c r="H152" s="175"/>
      <c r="I152" s="176">
        <f>ROUND(E152*H152,2)</f>
        <v>0</v>
      </c>
      <c r="J152" s="175"/>
      <c r="K152" s="176">
        <f>ROUND(E152*J152,2)</f>
        <v>0</v>
      </c>
      <c r="L152" s="176">
        <v>21</v>
      </c>
      <c r="M152" s="176">
        <f>G152*(1+L152/100)</f>
        <v>0</v>
      </c>
      <c r="N152" s="176">
        <v>1E-4</v>
      </c>
      <c r="O152" s="176">
        <f>ROUND(E152*N152,2)</f>
        <v>0</v>
      </c>
      <c r="P152" s="176">
        <v>0</v>
      </c>
      <c r="Q152" s="176">
        <f>ROUND(E152*P152,2)</f>
        <v>0</v>
      </c>
      <c r="R152" s="176" t="s">
        <v>313</v>
      </c>
      <c r="S152" s="176" t="s">
        <v>128</v>
      </c>
      <c r="T152" s="177" t="s">
        <v>128</v>
      </c>
      <c r="U152" s="160">
        <v>0.12</v>
      </c>
      <c r="V152" s="160">
        <f>ROUND(E152*U152,2)</f>
        <v>1.5</v>
      </c>
      <c r="W152" s="160"/>
      <c r="X152" s="160" t="s">
        <v>129</v>
      </c>
      <c r="Y152" s="150"/>
      <c r="Z152" s="150"/>
      <c r="AA152" s="150"/>
      <c r="AB152" s="150"/>
      <c r="AC152" s="150"/>
      <c r="AD152" s="150"/>
      <c r="AE152" s="150"/>
      <c r="AF152" s="150"/>
      <c r="AG152" s="150" t="s">
        <v>130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>
      <c r="A153" s="157"/>
      <c r="B153" s="158"/>
      <c r="C153" s="190" t="s">
        <v>322</v>
      </c>
      <c r="D153" s="162"/>
      <c r="E153" s="163">
        <v>3.8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134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>
      <c r="A154" s="157"/>
      <c r="B154" s="158"/>
      <c r="C154" s="190" t="s">
        <v>323</v>
      </c>
      <c r="D154" s="162"/>
      <c r="E154" s="163">
        <v>4.8600000000000003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134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>
      <c r="A155" s="157"/>
      <c r="B155" s="158"/>
      <c r="C155" s="190" t="s">
        <v>324</v>
      </c>
      <c r="D155" s="162"/>
      <c r="E155" s="163">
        <v>3.8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134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>
      <c r="A156" s="171">
        <v>57</v>
      </c>
      <c r="B156" s="172" t="s">
        <v>325</v>
      </c>
      <c r="C156" s="189" t="s">
        <v>326</v>
      </c>
      <c r="D156" s="173" t="s">
        <v>137</v>
      </c>
      <c r="E156" s="174">
        <v>5.7089999999999996</v>
      </c>
      <c r="F156" s="175"/>
      <c r="G156" s="176">
        <f>ROUND(E156*F156,2)</f>
        <v>0</v>
      </c>
      <c r="H156" s="175"/>
      <c r="I156" s="176">
        <f>ROUND(E156*H156,2)</f>
        <v>0</v>
      </c>
      <c r="J156" s="175"/>
      <c r="K156" s="176">
        <f>ROUND(E156*J156,2)</f>
        <v>0</v>
      </c>
      <c r="L156" s="176">
        <v>21</v>
      </c>
      <c r="M156" s="176">
        <f>G156*(1+L156/100)</f>
        <v>0</v>
      </c>
      <c r="N156" s="176">
        <v>1.2200000000000001E-2</v>
      </c>
      <c r="O156" s="176">
        <f>ROUND(E156*N156,2)</f>
        <v>7.0000000000000007E-2</v>
      </c>
      <c r="P156" s="176">
        <v>0</v>
      </c>
      <c r="Q156" s="176">
        <f>ROUND(E156*P156,2)</f>
        <v>0</v>
      </c>
      <c r="R156" s="176" t="s">
        <v>266</v>
      </c>
      <c r="S156" s="176" t="s">
        <v>128</v>
      </c>
      <c r="T156" s="177" t="s">
        <v>128</v>
      </c>
      <c r="U156" s="160">
        <v>0</v>
      </c>
      <c r="V156" s="160">
        <f>ROUND(E156*U156,2)</f>
        <v>0</v>
      </c>
      <c r="W156" s="160"/>
      <c r="X156" s="160" t="s">
        <v>267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268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>
      <c r="A157" s="157"/>
      <c r="B157" s="158"/>
      <c r="C157" s="190" t="s">
        <v>327</v>
      </c>
      <c r="D157" s="162"/>
      <c r="E157" s="163">
        <v>5.7089999999999996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134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>
      <c r="A158" s="157">
        <v>58</v>
      </c>
      <c r="B158" s="158" t="s">
        <v>328</v>
      </c>
      <c r="C158" s="192" t="s">
        <v>329</v>
      </c>
      <c r="D158" s="159" t="s">
        <v>0</v>
      </c>
      <c r="E158" s="186"/>
      <c r="F158" s="161"/>
      <c r="G158" s="160">
        <f>ROUND(E158*F158,2)</f>
        <v>0</v>
      </c>
      <c r="H158" s="161"/>
      <c r="I158" s="160">
        <f>ROUND(E158*H158,2)</f>
        <v>0</v>
      </c>
      <c r="J158" s="161"/>
      <c r="K158" s="160">
        <f>ROUND(E158*J158,2)</f>
        <v>0</v>
      </c>
      <c r="L158" s="160">
        <v>21</v>
      </c>
      <c r="M158" s="160">
        <f>G158*(1+L158/100)</f>
        <v>0</v>
      </c>
      <c r="N158" s="160">
        <v>0</v>
      </c>
      <c r="O158" s="160">
        <f>ROUND(E158*N158,2)</f>
        <v>0</v>
      </c>
      <c r="P158" s="160">
        <v>0</v>
      </c>
      <c r="Q158" s="160">
        <f>ROUND(E158*P158,2)</f>
        <v>0</v>
      </c>
      <c r="R158" s="160" t="s">
        <v>313</v>
      </c>
      <c r="S158" s="160" t="s">
        <v>128</v>
      </c>
      <c r="T158" s="160" t="s">
        <v>128</v>
      </c>
      <c r="U158" s="160">
        <v>0</v>
      </c>
      <c r="V158" s="160">
        <f>ROUND(E158*U158,2)</f>
        <v>0</v>
      </c>
      <c r="W158" s="160"/>
      <c r="X158" s="160" t="s">
        <v>239</v>
      </c>
      <c r="Y158" s="150"/>
      <c r="Z158" s="150"/>
      <c r="AA158" s="150"/>
      <c r="AB158" s="150"/>
      <c r="AC158" s="150"/>
      <c r="AD158" s="150"/>
      <c r="AE158" s="150"/>
      <c r="AF158" s="150"/>
      <c r="AG158" s="150" t="s">
        <v>240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>
      <c r="A159" s="165" t="s">
        <v>122</v>
      </c>
      <c r="B159" s="166" t="s">
        <v>85</v>
      </c>
      <c r="C159" s="188" t="s">
        <v>86</v>
      </c>
      <c r="D159" s="167"/>
      <c r="E159" s="168"/>
      <c r="F159" s="169"/>
      <c r="G159" s="169">
        <f>SUMIF(AG160:AG163,"&lt;&gt;NOR",G160:G163)</f>
        <v>0</v>
      </c>
      <c r="H159" s="169"/>
      <c r="I159" s="169">
        <f>SUM(I160:I163)</f>
        <v>0</v>
      </c>
      <c r="J159" s="169"/>
      <c r="K159" s="169">
        <f>SUM(K160:K163)</f>
        <v>0</v>
      </c>
      <c r="L159" s="169"/>
      <c r="M159" s="169">
        <f>SUM(M160:M163)</f>
        <v>0</v>
      </c>
      <c r="N159" s="169"/>
      <c r="O159" s="169">
        <f>SUM(O160:O163)</f>
        <v>0</v>
      </c>
      <c r="P159" s="169"/>
      <c r="Q159" s="169">
        <f>SUM(Q160:Q163)</f>
        <v>0</v>
      </c>
      <c r="R159" s="169"/>
      <c r="S159" s="169"/>
      <c r="T159" s="170"/>
      <c r="U159" s="164"/>
      <c r="V159" s="164">
        <f>SUM(V160:V163)</f>
        <v>0.33</v>
      </c>
      <c r="W159" s="164"/>
      <c r="X159" s="164"/>
      <c r="AG159" t="s">
        <v>123</v>
      </c>
    </row>
    <row r="160" spans="1:60" outlineLevel="1">
      <c r="A160" s="171">
        <v>59</v>
      </c>
      <c r="B160" s="172" t="s">
        <v>330</v>
      </c>
      <c r="C160" s="189" t="s">
        <v>331</v>
      </c>
      <c r="D160" s="173" t="s">
        <v>137</v>
      </c>
      <c r="E160" s="174">
        <v>1.0648</v>
      </c>
      <c r="F160" s="175"/>
      <c r="G160" s="176">
        <f>ROUND(E160*F160,2)</f>
        <v>0</v>
      </c>
      <c r="H160" s="175"/>
      <c r="I160" s="176">
        <f>ROUND(E160*H160,2)</f>
        <v>0</v>
      </c>
      <c r="J160" s="175"/>
      <c r="K160" s="176">
        <f>ROUND(E160*J160,2)</f>
        <v>0</v>
      </c>
      <c r="L160" s="176">
        <v>21</v>
      </c>
      <c r="M160" s="176">
        <f>G160*(1+L160/100)</f>
        <v>0</v>
      </c>
      <c r="N160" s="176">
        <v>2.7999999999999998E-4</v>
      </c>
      <c r="O160" s="176">
        <f>ROUND(E160*N160,2)</f>
        <v>0</v>
      </c>
      <c r="P160" s="176">
        <v>0</v>
      </c>
      <c r="Q160" s="176">
        <f>ROUND(E160*P160,2)</f>
        <v>0</v>
      </c>
      <c r="R160" s="176" t="s">
        <v>332</v>
      </c>
      <c r="S160" s="176" t="s">
        <v>128</v>
      </c>
      <c r="T160" s="177" t="s">
        <v>128</v>
      </c>
      <c r="U160" s="160">
        <v>0.307</v>
      </c>
      <c r="V160" s="160">
        <f>ROUND(E160*U160,2)</f>
        <v>0.33</v>
      </c>
      <c r="W160" s="160"/>
      <c r="X160" s="160" t="s">
        <v>129</v>
      </c>
      <c r="Y160" s="150"/>
      <c r="Z160" s="150"/>
      <c r="AA160" s="150"/>
      <c r="AB160" s="150"/>
      <c r="AC160" s="150"/>
      <c r="AD160" s="150"/>
      <c r="AE160" s="150"/>
      <c r="AF160" s="150"/>
      <c r="AG160" s="150" t="s">
        <v>130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>
      <c r="A161" s="157"/>
      <c r="B161" s="158"/>
      <c r="C161" s="253" t="s">
        <v>333</v>
      </c>
      <c r="D161" s="254"/>
      <c r="E161" s="254"/>
      <c r="F161" s="254"/>
      <c r="G161" s="254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162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>
      <c r="A162" s="157"/>
      <c r="B162" s="158"/>
      <c r="C162" s="190" t="s">
        <v>334</v>
      </c>
      <c r="D162" s="162"/>
      <c r="E162" s="163">
        <v>1.0648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134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>
      <c r="A163" s="179">
        <v>60</v>
      </c>
      <c r="B163" s="180" t="s">
        <v>85</v>
      </c>
      <c r="C163" s="191" t="s">
        <v>335</v>
      </c>
      <c r="D163" s="181" t="s">
        <v>258</v>
      </c>
      <c r="E163" s="182">
        <v>1</v>
      </c>
      <c r="F163" s="183"/>
      <c r="G163" s="184">
        <f>ROUND(E163*F163,2)</f>
        <v>0</v>
      </c>
      <c r="H163" s="183"/>
      <c r="I163" s="184">
        <f>ROUND(E163*H163,2)</f>
        <v>0</v>
      </c>
      <c r="J163" s="183"/>
      <c r="K163" s="184">
        <f>ROUND(E163*J163,2)</f>
        <v>0</v>
      </c>
      <c r="L163" s="184">
        <v>21</v>
      </c>
      <c r="M163" s="184">
        <f>G163*(1+L163/100)</f>
        <v>0</v>
      </c>
      <c r="N163" s="184">
        <v>0</v>
      </c>
      <c r="O163" s="184">
        <f>ROUND(E163*N163,2)</f>
        <v>0</v>
      </c>
      <c r="P163" s="184">
        <v>0</v>
      </c>
      <c r="Q163" s="184">
        <f>ROUND(E163*P163,2)</f>
        <v>0</v>
      </c>
      <c r="R163" s="184"/>
      <c r="S163" s="184" t="s">
        <v>235</v>
      </c>
      <c r="T163" s="185" t="s">
        <v>236</v>
      </c>
      <c r="U163" s="160">
        <v>0</v>
      </c>
      <c r="V163" s="160">
        <f>ROUND(E163*U163,2)</f>
        <v>0</v>
      </c>
      <c r="W163" s="160"/>
      <c r="X163" s="160" t="s">
        <v>129</v>
      </c>
      <c r="Y163" s="150"/>
      <c r="Z163" s="150"/>
      <c r="AA163" s="150"/>
      <c r="AB163" s="150"/>
      <c r="AC163" s="150"/>
      <c r="AD163" s="150"/>
      <c r="AE163" s="150"/>
      <c r="AF163" s="150"/>
      <c r="AG163" s="150" t="s">
        <v>130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>
      <c r="A164" s="165" t="s">
        <v>122</v>
      </c>
      <c r="B164" s="166" t="s">
        <v>87</v>
      </c>
      <c r="C164" s="188" t="s">
        <v>88</v>
      </c>
      <c r="D164" s="167"/>
      <c r="E164" s="168"/>
      <c r="F164" s="169"/>
      <c r="G164" s="169">
        <f>SUMIF(AG165:AG181,"&lt;&gt;NOR",G165:G181)</f>
        <v>0</v>
      </c>
      <c r="H164" s="169"/>
      <c r="I164" s="169">
        <f>SUM(I165:I181)</f>
        <v>0</v>
      </c>
      <c r="J164" s="169"/>
      <c r="K164" s="169">
        <f>SUM(K165:K181)</f>
        <v>0</v>
      </c>
      <c r="L164" s="169"/>
      <c r="M164" s="169">
        <f>SUM(M165:M181)</f>
        <v>0</v>
      </c>
      <c r="N164" s="169"/>
      <c r="O164" s="169">
        <f>SUM(O165:O181)</f>
        <v>6.9999999999999993E-2</v>
      </c>
      <c r="P164" s="169"/>
      <c r="Q164" s="169">
        <f>SUM(Q165:Q181)</f>
        <v>0</v>
      </c>
      <c r="R164" s="169"/>
      <c r="S164" s="169"/>
      <c r="T164" s="170"/>
      <c r="U164" s="164"/>
      <c r="V164" s="164">
        <f>SUM(V165:V181)</f>
        <v>40.11</v>
      </c>
      <c r="W164" s="164"/>
      <c r="X164" s="164"/>
      <c r="AG164" t="s">
        <v>123</v>
      </c>
    </row>
    <row r="165" spans="1:60" outlineLevel="1">
      <c r="A165" s="179">
        <v>61</v>
      </c>
      <c r="B165" s="180" t="s">
        <v>336</v>
      </c>
      <c r="C165" s="191" t="s">
        <v>337</v>
      </c>
      <c r="D165" s="181" t="s">
        <v>137</v>
      </c>
      <c r="E165" s="182">
        <v>4.875</v>
      </c>
      <c r="F165" s="183"/>
      <c r="G165" s="184">
        <f>ROUND(E165*F165,2)</f>
        <v>0</v>
      </c>
      <c r="H165" s="183"/>
      <c r="I165" s="184">
        <f>ROUND(E165*H165,2)</f>
        <v>0</v>
      </c>
      <c r="J165" s="183"/>
      <c r="K165" s="184">
        <f>ROUND(E165*J165,2)</f>
        <v>0</v>
      </c>
      <c r="L165" s="184">
        <v>21</v>
      </c>
      <c r="M165" s="184">
        <f>G165*(1+L165/100)</f>
        <v>0</v>
      </c>
      <c r="N165" s="184">
        <v>5.0000000000000002E-5</v>
      </c>
      <c r="O165" s="184">
        <f>ROUND(E165*N165,2)</f>
        <v>0</v>
      </c>
      <c r="P165" s="184">
        <v>0</v>
      </c>
      <c r="Q165" s="184">
        <f>ROUND(E165*P165,2)</f>
        <v>0</v>
      </c>
      <c r="R165" s="184" t="s">
        <v>338</v>
      </c>
      <c r="S165" s="184" t="s">
        <v>128</v>
      </c>
      <c r="T165" s="185" t="s">
        <v>128</v>
      </c>
      <c r="U165" s="160">
        <v>3.2480000000000002E-2</v>
      </c>
      <c r="V165" s="160">
        <f>ROUND(E165*U165,2)</f>
        <v>0.16</v>
      </c>
      <c r="W165" s="160"/>
      <c r="X165" s="160" t="s">
        <v>129</v>
      </c>
      <c r="Y165" s="150"/>
      <c r="Z165" s="150"/>
      <c r="AA165" s="150"/>
      <c r="AB165" s="150"/>
      <c r="AC165" s="150"/>
      <c r="AD165" s="150"/>
      <c r="AE165" s="150"/>
      <c r="AF165" s="150"/>
      <c r="AG165" s="150" t="s">
        <v>130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>
      <c r="A166" s="171">
        <v>62</v>
      </c>
      <c r="B166" s="172" t="s">
        <v>339</v>
      </c>
      <c r="C166" s="189" t="s">
        <v>340</v>
      </c>
      <c r="D166" s="173" t="s">
        <v>137</v>
      </c>
      <c r="E166" s="174">
        <v>4.875</v>
      </c>
      <c r="F166" s="175"/>
      <c r="G166" s="176">
        <f>ROUND(E166*F166,2)</f>
        <v>0</v>
      </c>
      <c r="H166" s="175"/>
      <c r="I166" s="176">
        <f>ROUND(E166*H166,2)</f>
        <v>0</v>
      </c>
      <c r="J166" s="175"/>
      <c r="K166" s="176">
        <f>ROUND(E166*J166,2)</f>
        <v>0</v>
      </c>
      <c r="L166" s="176">
        <v>21</v>
      </c>
      <c r="M166" s="176">
        <f>G166*(1+L166/100)</f>
        <v>0</v>
      </c>
      <c r="N166" s="176">
        <v>3.2000000000000003E-4</v>
      </c>
      <c r="O166" s="176">
        <f>ROUND(E166*N166,2)</f>
        <v>0</v>
      </c>
      <c r="P166" s="176">
        <v>0</v>
      </c>
      <c r="Q166" s="176">
        <f>ROUND(E166*P166,2)</f>
        <v>0</v>
      </c>
      <c r="R166" s="176" t="s">
        <v>338</v>
      </c>
      <c r="S166" s="176" t="s">
        <v>128</v>
      </c>
      <c r="T166" s="177" t="s">
        <v>128</v>
      </c>
      <c r="U166" s="160">
        <v>0.10191</v>
      </c>
      <c r="V166" s="160">
        <f>ROUND(E166*U166,2)</f>
        <v>0.5</v>
      </c>
      <c r="W166" s="160"/>
      <c r="X166" s="160" t="s">
        <v>129</v>
      </c>
      <c r="Y166" s="150"/>
      <c r="Z166" s="150"/>
      <c r="AA166" s="150"/>
      <c r="AB166" s="150"/>
      <c r="AC166" s="150"/>
      <c r="AD166" s="150"/>
      <c r="AE166" s="150"/>
      <c r="AF166" s="150"/>
      <c r="AG166" s="150" t="s">
        <v>130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>
      <c r="A167" s="157"/>
      <c r="B167" s="158"/>
      <c r="C167" s="190" t="s">
        <v>341</v>
      </c>
      <c r="D167" s="162"/>
      <c r="E167" s="163">
        <v>3.6749999999999998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134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>
      <c r="A168" s="157"/>
      <c r="B168" s="158"/>
      <c r="C168" s="190" t="s">
        <v>342</v>
      </c>
      <c r="D168" s="162"/>
      <c r="E168" s="163">
        <v>1.2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134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ht="33.75" outlineLevel="1">
      <c r="A169" s="171">
        <v>63</v>
      </c>
      <c r="B169" s="172" t="s">
        <v>343</v>
      </c>
      <c r="C169" s="189" t="s">
        <v>344</v>
      </c>
      <c r="D169" s="173" t="s">
        <v>137</v>
      </c>
      <c r="E169" s="174">
        <v>286.51159999999999</v>
      </c>
      <c r="F169" s="175"/>
      <c r="G169" s="176">
        <f>ROUND(E169*F169,2)</f>
        <v>0</v>
      </c>
      <c r="H169" s="175"/>
      <c r="I169" s="176">
        <f>ROUND(E169*H169,2)</f>
        <v>0</v>
      </c>
      <c r="J169" s="175"/>
      <c r="K169" s="176">
        <f>ROUND(E169*J169,2)</f>
        <v>0</v>
      </c>
      <c r="L169" s="176">
        <v>21</v>
      </c>
      <c r="M169" s="176">
        <f>G169*(1+L169/100)</f>
        <v>0</v>
      </c>
      <c r="N169" s="176">
        <v>2.0000000000000001E-4</v>
      </c>
      <c r="O169" s="176">
        <f>ROUND(E169*N169,2)</f>
        <v>0.06</v>
      </c>
      <c r="P169" s="176">
        <v>0</v>
      </c>
      <c r="Q169" s="176">
        <f>ROUND(E169*P169,2)</f>
        <v>0</v>
      </c>
      <c r="R169" s="176" t="s">
        <v>338</v>
      </c>
      <c r="S169" s="176" t="s">
        <v>128</v>
      </c>
      <c r="T169" s="177" t="s">
        <v>128</v>
      </c>
      <c r="U169" s="160">
        <v>0.11849999999999999</v>
      </c>
      <c r="V169" s="160">
        <f>ROUND(E169*U169,2)</f>
        <v>33.950000000000003</v>
      </c>
      <c r="W169" s="160"/>
      <c r="X169" s="160" t="s">
        <v>129</v>
      </c>
      <c r="Y169" s="150"/>
      <c r="Z169" s="150"/>
      <c r="AA169" s="150"/>
      <c r="AB169" s="150"/>
      <c r="AC169" s="150"/>
      <c r="AD169" s="150"/>
      <c r="AE169" s="150"/>
      <c r="AF169" s="150"/>
      <c r="AG169" s="150" t="s">
        <v>130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>
      <c r="A170" s="157"/>
      <c r="B170" s="158"/>
      <c r="C170" s="190" t="s">
        <v>178</v>
      </c>
      <c r="D170" s="162"/>
      <c r="E170" s="163">
        <v>48.51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134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>
      <c r="A171" s="157"/>
      <c r="B171" s="158"/>
      <c r="C171" s="190" t="s">
        <v>345</v>
      </c>
      <c r="D171" s="162"/>
      <c r="E171" s="163">
        <v>20.77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134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>
      <c r="A172" s="157"/>
      <c r="B172" s="158"/>
      <c r="C172" s="190" t="s">
        <v>346</v>
      </c>
      <c r="D172" s="162"/>
      <c r="E172" s="163">
        <v>35.828000000000003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134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>
      <c r="A173" s="157"/>
      <c r="B173" s="158"/>
      <c r="C173" s="190" t="s">
        <v>347</v>
      </c>
      <c r="D173" s="162"/>
      <c r="E173" s="163">
        <v>94.815600000000003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134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>
      <c r="A174" s="157"/>
      <c r="B174" s="158"/>
      <c r="C174" s="190" t="s">
        <v>348</v>
      </c>
      <c r="D174" s="162"/>
      <c r="E174" s="163">
        <v>18.588000000000001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134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>
      <c r="A175" s="157"/>
      <c r="B175" s="158"/>
      <c r="C175" s="190" t="s">
        <v>175</v>
      </c>
      <c r="D175" s="162"/>
      <c r="E175" s="163">
        <v>19.2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134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>
      <c r="A176" s="157"/>
      <c r="B176" s="158"/>
      <c r="C176" s="190" t="s">
        <v>349</v>
      </c>
      <c r="D176" s="162"/>
      <c r="E176" s="163">
        <v>57.2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134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>
      <c r="A177" s="157"/>
      <c r="B177" s="158"/>
      <c r="C177" s="190" t="s">
        <v>350</v>
      </c>
      <c r="D177" s="162"/>
      <c r="E177" s="163">
        <v>-8.4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134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>
      <c r="A178" s="171">
        <v>64</v>
      </c>
      <c r="B178" s="172" t="s">
        <v>351</v>
      </c>
      <c r="C178" s="189" t="s">
        <v>352</v>
      </c>
      <c r="D178" s="173" t="s">
        <v>157</v>
      </c>
      <c r="E178" s="174">
        <v>23.64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6">
        <v>2.9999999999999997E-4</v>
      </c>
      <c r="O178" s="176">
        <f>ROUND(E178*N178,2)</f>
        <v>0.01</v>
      </c>
      <c r="P178" s="176">
        <v>0</v>
      </c>
      <c r="Q178" s="176">
        <f>ROUND(E178*P178,2)</f>
        <v>0</v>
      </c>
      <c r="R178" s="176" t="s">
        <v>338</v>
      </c>
      <c r="S178" s="176" t="s">
        <v>128</v>
      </c>
      <c r="T178" s="177" t="s">
        <v>128</v>
      </c>
      <c r="U178" s="160">
        <v>0.23282</v>
      </c>
      <c r="V178" s="160">
        <f>ROUND(E178*U178,2)</f>
        <v>5.5</v>
      </c>
      <c r="W178" s="160"/>
      <c r="X178" s="160" t="s">
        <v>129</v>
      </c>
      <c r="Y178" s="150"/>
      <c r="Z178" s="150"/>
      <c r="AA178" s="150"/>
      <c r="AB178" s="150"/>
      <c r="AC178" s="150"/>
      <c r="AD178" s="150"/>
      <c r="AE178" s="150"/>
      <c r="AF178" s="150"/>
      <c r="AG178" s="150" t="s">
        <v>130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>
      <c r="A179" s="157"/>
      <c r="B179" s="158"/>
      <c r="C179" s="190" t="s">
        <v>353</v>
      </c>
      <c r="D179" s="162"/>
      <c r="E179" s="163">
        <v>15.2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134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>
      <c r="A180" s="157"/>
      <c r="B180" s="158"/>
      <c r="C180" s="190" t="s">
        <v>354</v>
      </c>
      <c r="D180" s="162"/>
      <c r="E180" s="163">
        <v>5.64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134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>
      <c r="A181" s="157"/>
      <c r="B181" s="158"/>
      <c r="C181" s="190" t="s">
        <v>355</v>
      </c>
      <c r="D181" s="162"/>
      <c r="E181" s="163">
        <v>2.8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134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>
      <c r="A182" s="165" t="s">
        <v>122</v>
      </c>
      <c r="B182" s="166" t="s">
        <v>89</v>
      </c>
      <c r="C182" s="188" t="s">
        <v>90</v>
      </c>
      <c r="D182" s="167"/>
      <c r="E182" s="168"/>
      <c r="F182" s="169"/>
      <c r="G182" s="169">
        <f>SUMIF(AG183:AG183,"&lt;&gt;NOR",G183:G183)</f>
        <v>0</v>
      </c>
      <c r="H182" s="169"/>
      <c r="I182" s="169">
        <f>SUM(I183:I183)</f>
        <v>0</v>
      </c>
      <c r="J182" s="169"/>
      <c r="K182" s="169">
        <f>SUM(K183:K183)</f>
        <v>0</v>
      </c>
      <c r="L182" s="169"/>
      <c r="M182" s="169">
        <f>SUM(M183:M183)</f>
        <v>0</v>
      </c>
      <c r="N182" s="169"/>
      <c r="O182" s="169">
        <f>SUM(O183:O183)</f>
        <v>0</v>
      </c>
      <c r="P182" s="169"/>
      <c r="Q182" s="169">
        <f>SUM(Q183:Q183)</f>
        <v>0</v>
      </c>
      <c r="R182" s="169"/>
      <c r="S182" s="169"/>
      <c r="T182" s="170"/>
      <c r="U182" s="164"/>
      <c r="V182" s="164">
        <f>SUM(V183:V183)</f>
        <v>0</v>
      </c>
      <c r="W182" s="164"/>
      <c r="X182" s="164"/>
      <c r="AG182" t="s">
        <v>123</v>
      </c>
    </row>
    <row r="183" spans="1:60" outlineLevel="1">
      <c r="A183" s="179">
        <v>65</v>
      </c>
      <c r="B183" s="180" t="s">
        <v>356</v>
      </c>
      <c r="C183" s="191" t="s">
        <v>357</v>
      </c>
      <c r="D183" s="181" t="s">
        <v>230</v>
      </c>
      <c r="E183" s="182">
        <v>1</v>
      </c>
      <c r="F183" s="183"/>
      <c r="G183" s="184">
        <f>ROUND(E183*F183,2)</f>
        <v>0</v>
      </c>
      <c r="H183" s="183"/>
      <c r="I183" s="184">
        <f>ROUND(E183*H183,2)</f>
        <v>0</v>
      </c>
      <c r="J183" s="183"/>
      <c r="K183" s="184">
        <f>ROUND(E183*J183,2)</f>
        <v>0</v>
      </c>
      <c r="L183" s="184">
        <v>21</v>
      </c>
      <c r="M183" s="184">
        <f>G183*(1+L183/100)</f>
        <v>0</v>
      </c>
      <c r="N183" s="184">
        <v>0</v>
      </c>
      <c r="O183" s="184">
        <f>ROUND(E183*N183,2)</f>
        <v>0</v>
      </c>
      <c r="P183" s="184">
        <v>0</v>
      </c>
      <c r="Q183" s="184">
        <f>ROUND(E183*P183,2)</f>
        <v>0</v>
      </c>
      <c r="R183" s="184"/>
      <c r="S183" s="184" t="s">
        <v>235</v>
      </c>
      <c r="T183" s="185" t="s">
        <v>243</v>
      </c>
      <c r="U183" s="160">
        <v>0</v>
      </c>
      <c r="V183" s="160">
        <f>ROUND(E183*U183,2)</f>
        <v>0</v>
      </c>
      <c r="W183" s="160"/>
      <c r="X183" s="160" t="s">
        <v>129</v>
      </c>
      <c r="Y183" s="150"/>
      <c r="Z183" s="150"/>
      <c r="AA183" s="150"/>
      <c r="AB183" s="150"/>
      <c r="AC183" s="150"/>
      <c r="AD183" s="150"/>
      <c r="AE183" s="150"/>
      <c r="AF183" s="150"/>
      <c r="AG183" s="150" t="s">
        <v>130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>
      <c r="A184" s="165" t="s">
        <v>122</v>
      </c>
      <c r="B184" s="166" t="s">
        <v>91</v>
      </c>
      <c r="C184" s="188" t="s">
        <v>92</v>
      </c>
      <c r="D184" s="167"/>
      <c r="E184" s="168"/>
      <c r="F184" s="169"/>
      <c r="G184" s="169">
        <f>SUMIF(AG185:AG190,"&lt;&gt;NOR",G185:G190)</f>
        <v>0</v>
      </c>
      <c r="H184" s="169"/>
      <c r="I184" s="169">
        <f>SUM(I185:I190)</f>
        <v>0</v>
      </c>
      <c r="J184" s="169"/>
      <c r="K184" s="169">
        <f>SUM(K185:K190)</f>
        <v>0</v>
      </c>
      <c r="L184" s="169"/>
      <c r="M184" s="169">
        <f>SUM(M185:M190)</f>
        <v>0</v>
      </c>
      <c r="N184" s="169"/>
      <c r="O184" s="169">
        <f>SUM(O185:O190)</f>
        <v>0</v>
      </c>
      <c r="P184" s="169"/>
      <c r="Q184" s="169">
        <f>SUM(Q185:Q190)</f>
        <v>0</v>
      </c>
      <c r="R184" s="169"/>
      <c r="S184" s="169"/>
      <c r="T184" s="170"/>
      <c r="U184" s="164"/>
      <c r="V184" s="164">
        <f>SUM(V185:V190)</f>
        <v>3.01</v>
      </c>
      <c r="W184" s="164"/>
      <c r="X184" s="164"/>
      <c r="AG184" t="s">
        <v>123</v>
      </c>
    </row>
    <row r="185" spans="1:60" ht="22.5" outlineLevel="1">
      <c r="A185" s="179">
        <v>66</v>
      </c>
      <c r="B185" s="180" t="s">
        <v>358</v>
      </c>
      <c r="C185" s="191" t="s">
        <v>359</v>
      </c>
      <c r="D185" s="181" t="s">
        <v>126</v>
      </c>
      <c r="E185" s="182">
        <v>1.1086400000000001</v>
      </c>
      <c r="F185" s="183"/>
      <c r="G185" s="184">
        <f>ROUND(E185*F185,2)</f>
        <v>0</v>
      </c>
      <c r="H185" s="183"/>
      <c r="I185" s="184">
        <f>ROUND(E185*H185,2)</f>
        <v>0</v>
      </c>
      <c r="J185" s="183"/>
      <c r="K185" s="184">
        <f>ROUND(E185*J185,2)</f>
        <v>0</v>
      </c>
      <c r="L185" s="184">
        <v>21</v>
      </c>
      <c r="M185" s="184">
        <f>G185*(1+L185/100)</f>
        <v>0</v>
      </c>
      <c r="N185" s="184">
        <v>0</v>
      </c>
      <c r="O185" s="184">
        <f>ROUND(E185*N185,2)</f>
        <v>0</v>
      </c>
      <c r="P185" s="184">
        <v>0</v>
      </c>
      <c r="Q185" s="184">
        <f>ROUND(E185*P185,2)</f>
        <v>0</v>
      </c>
      <c r="R185" s="184" t="s">
        <v>201</v>
      </c>
      <c r="S185" s="184" t="s">
        <v>128</v>
      </c>
      <c r="T185" s="185" t="s">
        <v>128</v>
      </c>
      <c r="U185" s="160">
        <v>0.93300000000000005</v>
      </c>
      <c r="V185" s="160">
        <f>ROUND(E185*U185,2)</f>
        <v>1.03</v>
      </c>
      <c r="W185" s="160"/>
      <c r="X185" s="160" t="s">
        <v>360</v>
      </c>
      <c r="Y185" s="150"/>
      <c r="Z185" s="150"/>
      <c r="AA185" s="150"/>
      <c r="AB185" s="150"/>
      <c r="AC185" s="150"/>
      <c r="AD185" s="150"/>
      <c r="AE185" s="150"/>
      <c r="AF185" s="150"/>
      <c r="AG185" s="150" t="s">
        <v>361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>
      <c r="A186" s="179">
        <v>67</v>
      </c>
      <c r="B186" s="180" t="s">
        <v>362</v>
      </c>
      <c r="C186" s="191" t="s">
        <v>363</v>
      </c>
      <c r="D186" s="181" t="s">
        <v>126</v>
      </c>
      <c r="E186" s="182">
        <v>2.2172800000000001</v>
      </c>
      <c r="F186" s="183"/>
      <c r="G186" s="184">
        <f>ROUND(E186*F186,2)</f>
        <v>0</v>
      </c>
      <c r="H186" s="183"/>
      <c r="I186" s="184">
        <f>ROUND(E186*H186,2)</f>
        <v>0</v>
      </c>
      <c r="J186" s="183"/>
      <c r="K186" s="184">
        <f>ROUND(E186*J186,2)</f>
        <v>0</v>
      </c>
      <c r="L186" s="184">
        <v>21</v>
      </c>
      <c r="M186" s="184">
        <f>G186*(1+L186/100)</f>
        <v>0</v>
      </c>
      <c r="N186" s="184">
        <v>0</v>
      </c>
      <c r="O186" s="184">
        <f>ROUND(E186*N186,2)</f>
        <v>0</v>
      </c>
      <c r="P186" s="184">
        <v>0</v>
      </c>
      <c r="Q186" s="184">
        <f>ROUND(E186*P186,2)</f>
        <v>0</v>
      </c>
      <c r="R186" s="184" t="s">
        <v>201</v>
      </c>
      <c r="S186" s="184" t="s">
        <v>128</v>
      </c>
      <c r="T186" s="185" t="s">
        <v>128</v>
      </c>
      <c r="U186" s="160">
        <v>0.65</v>
      </c>
      <c r="V186" s="160">
        <f>ROUND(E186*U186,2)</f>
        <v>1.44</v>
      </c>
      <c r="W186" s="160"/>
      <c r="X186" s="160" t="s">
        <v>360</v>
      </c>
      <c r="Y186" s="150"/>
      <c r="Z186" s="150"/>
      <c r="AA186" s="150"/>
      <c r="AB186" s="150"/>
      <c r="AC186" s="150"/>
      <c r="AD186" s="150"/>
      <c r="AE186" s="150"/>
      <c r="AF186" s="150"/>
      <c r="AG186" s="150" t="s">
        <v>361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>
      <c r="A187" s="171">
        <v>68</v>
      </c>
      <c r="B187" s="172" t="s">
        <v>364</v>
      </c>
      <c r="C187" s="189" t="s">
        <v>365</v>
      </c>
      <c r="D187" s="173" t="s">
        <v>126</v>
      </c>
      <c r="E187" s="174">
        <v>1.1086400000000001</v>
      </c>
      <c r="F187" s="175"/>
      <c r="G187" s="176">
        <f>ROUND(E187*F187,2)</f>
        <v>0</v>
      </c>
      <c r="H187" s="175"/>
      <c r="I187" s="176">
        <f>ROUND(E187*H187,2)</f>
        <v>0</v>
      </c>
      <c r="J187" s="175"/>
      <c r="K187" s="176">
        <f>ROUND(E187*J187,2)</f>
        <v>0</v>
      </c>
      <c r="L187" s="176">
        <v>21</v>
      </c>
      <c r="M187" s="176">
        <f>G187*(1+L187/100)</f>
        <v>0</v>
      </c>
      <c r="N187" s="176">
        <v>0</v>
      </c>
      <c r="O187" s="176">
        <f>ROUND(E187*N187,2)</f>
        <v>0</v>
      </c>
      <c r="P187" s="176">
        <v>0</v>
      </c>
      <c r="Q187" s="176">
        <f>ROUND(E187*P187,2)</f>
        <v>0</v>
      </c>
      <c r="R187" s="176" t="s">
        <v>201</v>
      </c>
      <c r="S187" s="176" t="s">
        <v>128</v>
      </c>
      <c r="T187" s="177" t="s">
        <v>128</v>
      </c>
      <c r="U187" s="160">
        <v>0.49</v>
      </c>
      <c r="V187" s="160">
        <f>ROUND(E187*U187,2)</f>
        <v>0.54</v>
      </c>
      <c r="W187" s="160"/>
      <c r="X187" s="160" t="s">
        <v>360</v>
      </c>
      <c r="Y187" s="150"/>
      <c r="Z187" s="150"/>
      <c r="AA187" s="150"/>
      <c r="AB187" s="150"/>
      <c r="AC187" s="150"/>
      <c r="AD187" s="150"/>
      <c r="AE187" s="150"/>
      <c r="AF187" s="150"/>
      <c r="AG187" s="150" t="s">
        <v>361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>
      <c r="A188" s="157"/>
      <c r="B188" s="158"/>
      <c r="C188" s="253" t="s">
        <v>366</v>
      </c>
      <c r="D188" s="254"/>
      <c r="E188" s="254"/>
      <c r="F188" s="254"/>
      <c r="G188" s="254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162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>
      <c r="A189" s="179">
        <v>69</v>
      </c>
      <c r="B189" s="180" t="s">
        <v>367</v>
      </c>
      <c r="C189" s="191" t="s">
        <v>368</v>
      </c>
      <c r="D189" s="181" t="s">
        <v>126</v>
      </c>
      <c r="E189" s="182">
        <v>15.520960000000001</v>
      </c>
      <c r="F189" s="183"/>
      <c r="G189" s="184">
        <f>ROUND(E189*F189,2)</f>
        <v>0</v>
      </c>
      <c r="H189" s="183"/>
      <c r="I189" s="184">
        <f>ROUND(E189*H189,2)</f>
        <v>0</v>
      </c>
      <c r="J189" s="183"/>
      <c r="K189" s="184">
        <f>ROUND(E189*J189,2)</f>
        <v>0</v>
      </c>
      <c r="L189" s="184">
        <v>21</v>
      </c>
      <c r="M189" s="184">
        <f>G189*(1+L189/100)</f>
        <v>0</v>
      </c>
      <c r="N189" s="184">
        <v>0</v>
      </c>
      <c r="O189" s="184">
        <f>ROUND(E189*N189,2)</f>
        <v>0</v>
      </c>
      <c r="P189" s="184">
        <v>0</v>
      </c>
      <c r="Q189" s="184">
        <f>ROUND(E189*P189,2)</f>
        <v>0</v>
      </c>
      <c r="R189" s="184" t="s">
        <v>201</v>
      </c>
      <c r="S189" s="184" t="s">
        <v>128</v>
      </c>
      <c r="T189" s="185" t="s">
        <v>128</v>
      </c>
      <c r="U189" s="160">
        <v>0</v>
      </c>
      <c r="V189" s="160">
        <f>ROUND(E189*U189,2)</f>
        <v>0</v>
      </c>
      <c r="W189" s="160"/>
      <c r="X189" s="160" t="s">
        <v>360</v>
      </c>
      <c r="Y189" s="150"/>
      <c r="Z189" s="150"/>
      <c r="AA189" s="150"/>
      <c r="AB189" s="150"/>
      <c r="AC189" s="150"/>
      <c r="AD189" s="150"/>
      <c r="AE189" s="150"/>
      <c r="AF189" s="150"/>
      <c r="AG189" s="150" t="s">
        <v>361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>
      <c r="A190" s="179">
        <v>70</v>
      </c>
      <c r="B190" s="180" t="s">
        <v>369</v>
      </c>
      <c r="C190" s="191" t="s">
        <v>370</v>
      </c>
      <c r="D190" s="181" t="s">
        <v>126</v>
      </c>
      <c r="E190" s="182">
        <v>1.1086400000000001</v>
      </c>
      <c r="F190" s="183"/>
      <c r="G190" s="184">
        <f>ROUND(E190*F190,2)</f>
        <v>0</v>
      </c>
      <c r="H190" s="183"/>
      <c r="I190" s="184">
        <f>ROUND(E190*H190,2)</f>
        <v>0</v>
      </c>
      <c r="J190" s="183"/>
      <c r="K190" s="184">
        <f>ROUND(E190*J190,2)</f>
        <v>0</v>
      </c>
      <c r="L190" s="184">
        <v>21</v>
      </c>
      <c r="M190" s="184">
        <f>G190*(1+L190/100)</f>
        <v>0</v>
      </c>
      <c r="N190" s="184">
        <v>0</v>
      </c>
      <c r="O190" s="184">
        <f>ROUND(E190*N190,2)</f>
        <v>0</v>
      </c>
      <c r="P190" s="184">
        <v>0</v>
      </c>
      <c r="Q190" s="184">
        <f>ROUND(E190*P190,2)</f>
        <v>0</v>
      </c>
      <c r="R190" s="184" t="s">
        <v>201</v>
      </c>
      <c r="S190" s="184" t="s">
        <v>128</v>
      </c>
      <c r="T190" s="185" t="s">
        <v>128</v>
      </c>
      <c r="U190" s="160">
        <v>0</v>
      </c>
      <c r="V190" s="160">
        <f>ROUND(E190*U190,2)</f>
        <v>0</v>
      </c>
      <c r="W190" s="160"/>
      <c r="X190" s="160" t="s">
        <v>360</v>
      </c>
      <c r="Y190" s="150"/>
      <c r="Z190" s="150"/>
      <c r="AA190" s="150"/>
      <c r="AB190" s="150"/>
      <c r="AC190" s="150"/>
      <c r="AD190" s="150"/>
      <c r="AE190" s="150"/>
      <c r="AF190" s="150"/>
      <c r="AG190" s="150" t="s">
        <v>361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>
      <c r="A191" s="165" t="s">
        <v>122</v>
      </c>
      <c r="B191" s="166" t="s">
        <v>94</v>
      </c>
      <c r="C191" s="188" t="s">
        <v>27</v>
      </c>
      <c r="D191" s="167"/>
      <c r="E191" s="168"/>
      <c r="F191" s="169"/>
      <c r="G191" s="169">
        <f>SUMIF(AG192:AG197,"&lt;&gt;NOR",G192:G197)</f>
        <v>0</v>
      </c>
      <c r="H191" s="169"/>
      <c r="I191" s="169">
        <f>SUM(I192:I197)</f>
        <v>0</v>
      </c>
      <c r="J191" s="169"/>
      <c r="K191" s="169">
        <f>SUM(K192:K197)</f>
        <v>0</v>
      </c>
      <c r="L191" s="169"/>
      <c r="M191" s="169">
        <f>SUM(M192:M197)</f>
        <v>0</v>
      </c>
      <c r="N191" s="169"/>
      <c r="O191" s="169">
        <f>SUM(O192:O197)</f>
        <v>0</v>
      </c>
      <c r="P191" s="169"/>
      <c r="Q191" s="169">
        <f>SUM(Q192:Q197)</f>
        <v>0</v>
      </c>
      <c r="R191" s="169"/>
      <c r="S191" s="169"/>
      <c r="T191" s="170"/>
      <c r="U191" s="164"/>
      <c r="V191" s="164">
        <f>SUM(V192:V197)</f>
        <v>0</v>
      </c>
      <c r="W191" s="164"/>
      <c r="X191" s="164"/>
      <c r="AG191" t="s">
        <v>123</v>
      </c>
    </row>
    <row r="192" spans="1:60" outlineLevel="1">
      <c r="A192" s="171">
        <v>71</v>
      </c>
      <c r="B192" s="172" t="s">
        <v>371</v>
      </c>
      <c r="C192" s="189" t="s">
        <v>372</v>
      </c>
      <c r="D192" s="173" t="s">
        <v>373</v>
      </c>
      <c r="E192" s="174">
        <v>1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6">
        <v>0</v>
      </c>
      <c r="O192" s="176">
        <f>ROUND(E192*N192,2)</f>
        <v>0</v>
      </c>
      <c r="P192" s="176">
        <v>0</v>
      </c>
      <c r="Q192" s="176">
        <f>ROUND(E192*P192,2)</f>
        <v>0</v>
      </c>
      <c r="R192" s="176"/>
      <c r="S192" s="176" t="s">
        <v>128</v>
      </c>
      <c r="T192" s="177" t="s">
        <v>236</v>
      </c>
      <c r="U192" s="160">
        <v>0</v>
      </c>
      <c r="V192" s="160">
        <f>ROUND(E192*U192,2)</f>
        <v>0</v>
      </c>
      <c r="W192" s="160"/>
      <c r="X192" s="160" t="s">
        <v>374</v>
      </c>
      <c r="Y192" s="150"/>
      <c r="Z192" s="150"/>
      <c r="AA192" s="150"/>
      <c r="AB192" s="150"/>
      <c r="AC192" s="150"/>
      <c r="AD192" s="150"/>
      <c r="AE192" s="150"/>
      <c r="AF192" s="150"/>
      <c r="AG192" s="150" t="s">
        <v>375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>
      <c r="A193" s="157"/>
      <c r="B193" s="158"/>
      <c r="C193" s="253" t="s">
        <v>376</v>
      </c>
      <c r="D193" s="254"/>
      <c r="E193" s="254"/>
      <c r="F193" s="254"/>
      <c r="G193" s="254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162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>
      <c r="A194" s="171">
        <v>72</v>
      </c>
      <c r="B194" s="172" t="s">
        <v>377</v>
      </c>
      <c r="C194" s="189" t="s">
        <v>378</v>
      </c>
      <c r="D194" s="173" t="s">
        <v>373</v>
      </c>
      <c r="E194" s="174">
        <v>1</v>
      </c>
      <c r="F194" s="175"/>
      <c r="G194" s="176">
        <f>ROUND(E194*F194,2)</f>
        <v>0</v>
      </c>
      <c r="H194" s="175"/>
      <c r="I194" s="176">
        <f>ROUND(E194*H194,2)</f>
        <v>0</v>
      </c>
      <c r="J194" s="175"/>
      <c r="K194" s="176">
        <f>ROUND(E194*J194,2)</f>
        <v>0</v>
      </c>
      <c r="L194" s="176">
        <v>21</v>
      </c>
      <c r="M194" s="176">
        <f>G194*(1+L194/100)</f>
        <v>0</v>
      </c>
      <c r="N194" s="176">
        <v>0</v>
      </c>
      <c r="O194" s="176">
        <f>ROUND(E194*N194,2)</f>
        <v>0</v>
      </c>
      <c r="P194" s="176">
        <v>0</v>
      </c>
      <c r="Q194" s="176">
        <f>ROUND(E194*P194,2)</f>
        <v>0</v>
      </c>
      <c r="R194" s="176"/>
      <c r="S194" s="176" t="s">
        <v>128</v>
      </c>
      <c r="T194" s="177" t="s">
        <v>236</v>
      </c>
      <c r="U194" s="160">
        <v>0</v>
      </c>
      <c r="V194" s="160">
        <f>ROUND(E194*U194,2)</f>
        <v>0</v>
      </c>
      <c r="W194" s="160"/>
      <c r="X194" s="160" t="s">
        <v>374</v>
      </c>
      <c r="Y194" s="150"/>
      <c r="Z194" s="150"/>
      <c r="AA194" s="150"/>
      <c r="AB194" s="150"/>
      <c r="AC194" s="150"/>
      <c r="AD194" s="150"/>
      <c r="AE194" s="150"/>
      <c r="AF194" s="150"/>
      <c r="AG194" s="150" t="s">
        <v>379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ht="33.75" outlineLevel="1">
      <c r="A195" s="157"/>
      <c r="B195" s="158"/>
      <c r="C195" s="253" t="s">
        <v>380</v>
      </c>
      <c r="D195" s="254"/>
      <c r="E195" s="254"/>
      <c r="F195" s="254"/>
      <c r="G195" s="254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162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78" t="str">
        <f>C195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95" s="150"/>
      <c r="BC195" s="150"/>
      <c r="BD195" s="150"/>
      <c r="BE195" s="150"/>
      <c r="BF195" s="150"/>
      <c r="BG195" s="150"/>
      <c r="BH195" s="150"/>
    </row>
    <row r="196" spans="1:60" outlineLevel="1">
      <c r="A196" s="171">
        <v>73</v>
      </c>
      <c r="B196" s="172" t="s">
        <v>381</v>
      </c>
      <c r="C196" s="189" t="s">
        <v>382</v>
      </c>
      <c r="D196" s="173" t="s">
        <v>373</v>
      </c>
      <c r="E196" s="174">
        <v>1</v>
      </c>
      <c r="F196" s="175"/>
      <c r="G196" s="176">
        <f>ROUND(E196*F196,2)</f>
        <v>0</v>
      </c>
      <c r="H196" s="175"/>
      <c r="I196" s="176">
        <f>ROUND(E196*H196,2)</f>
        <v>0</v>
      </c>
      <c r="J196" s="175"/>
      <c r="K196" s="176">
        <f>ROUND(E196*J196,2)</f>
        <v>0</v>
      </c>
      <c r="L196" s="176">
        <v>21</v>
      </c>
      <c r="M196" s="176">
        <f>G196*(1+L196/100)</f>
        <v>0</v>
      </c>
      <c r="N196" s="176">
        <v>0</v>
      </c>
      <c r="O196" s="176">
        <f>ROUND(E196*N196,2)</f>
        <v>0</v>
      </c>
      <c r="P196" s="176">
        <v>0</v>
      </c>
      <c r="Q196" s="176">
        <f>ROUND(E196*P196,2)</f>
        <v>0</v>
      </c>
      <c r="R196" s="176"/>
      <c r="S196" s="176" t="s">
        <v>128</v>
      </c>
      <c r="T196" s="177" t="s">
        <v>236</v>
      </c>
      <c r="U196" s="160">
        <v>0</v>
      </c>
      <c r="V196" s="160">
        <f>ROUND(E196*U196,2)</f>
        <v>0</v>
      </c>
      <c r="W196" s="160"/>
      <c r="X196" s="160" t="s">
        <v>374</v>
      </c>
      <c r="Y196" s="150"/>
      <c r="Z196" s="150"/>
      <c r="AA196" s="150"/>
      <c r="AB196" s="150"/>
      <c r="AC196" s="150"/>
      <c r="AD196" s="150"/>
      <c r="AE196" s="150"/>
      <c r="AF196" s="150"/>
      <c r="AG196" s="150" t="s">
        <v>375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>
      <c r="A197" s="157"/>
      <c r="B197" s="158"/>
      <c r="C197" s="253" t="s">
        <v>383</v>
      </c>
      <c r="D197" s="254"/>
      <c r="E197" s="254"/>
      <c r="F197" s="254"/>
      <c r="G197" s="254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162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>
      <c r="A198" s="165" t="s">
        <v>122</v>
      </c>
      <c r="B198" s="166" t="s">
        <v>95</v>
      </c>
      <c r="C198" s="188" t="s">
        <v>28</v>
      </c>
      <c r="D198" s="167"/>
      <c r="E198" s="168"/>
      <c r="F198" s="169"/>
      <c r="G198" s="169">
        <f>SUMIF(AG199:AG200,"&lt;&gt;NOR",G199:G200)</f>
        <v>0</v>
      </c>
      <c r="H198" s="169"/>
      <c r="I198" s="169">
        <f>SUM(I199:I200)</f>
        <v>0</v>
      </c>
      <c r="J198" s="169"/>
      <c r="K198" s="169">
        <f>SUM(K199:K200)</f>
        <v>0</v>
      </c>
      <c r="L198" s="169"/>
      <c r="M198" s="169">
        <f>SUM(M199:M200)</f>
        <v>0</v>
      </c>
      <c r="N198" s="169"/>
      <c r="O198" s="169">
        <f>SUM(O199:O200)</f>
        <v>0</v>
      </c>
      <c r="P198" s="169"/>
      <c r="Q198" s="169">
        <f>SUM(Q199:Q200)</f>
        <v>0</v>
      </c>
      <c r="R198" s="169"/>
      <c r="S198" s="169"/>
      <c r="T198" s="170"/>
      <c r="U198" s="164"/>
      <c r="V198" s="164">
        <f>SUM(V199:V200)</f>
        <v>0</v>
      </c>
      <c r="W198" s="164"/>
      <c r="X198" s="164"/>
      <c r="AG198" t="s">
        <v>123</v>
      </c>
    </row>
    <row r="199" spans="1:60" outlineLevel="1">
      <c r="A199" s="171">
        <v>74</v>
      </c>
      <c r="B199" s="172" t="s">
        <v>384</v>
      </c>
      <c r="C199" s="189" t="s">
        <v>385</v>
      </c>
      <c r="D199" s="173" t="s">
        <v>373</v>
      </c>
      <c r="E199" s="174">
        <v>1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6">
        <v>0</v>
      </c>
      <c r="O199" s="176">
        <f>ROUND(E199*N199,2)</f>
        <v>0</v>
      </c>
      <c r="P199" s="176">
        <v>0</v>
      </c>
      <c r="Q199" s="176">
        <f>ROUND(E199*P199,2)</f>
        <v>0</v>
      </c>
      <c r="R199" s="176"/>
      <c r="S199" s="176" t="s">
        <v>128</v>
      </c>
      <c r="T199" s="177" t="s">
        <v>236</v>
      </c>
      <c r="U199" s="160">
        <v>0</v>
      </c>
      <c r="V199" s="160">
        <f>ROUND(E199*U199,2)</f>
        <v>0</v>
      </c>
      <c r="W199" s="160"/>
      <c r="X199" s="160" t="s">
        <v>374</v>
      </c>
      <c r="Y199" s="150"/>
      <c r="Z199" s="150"/>
      <c r="AA199" s="150"/>
      <c r="AB199" s="150"/>
      <c r="AC199" s="150"/>
      <c r="AD199" s="150"/>
      <c r="AE199" s="150"/>
      <c r="AF199" s="150"/>
      <c r="AG199" s="150" t="s">
        <v>386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ht="33.75" outlineLevel="1">
      <c r="A200" s="157"/>
      <c r="B200" s="158"/>
      <c r="C200" s="253" t="s">
        <v>387</v>
      </c>
      <c r="D200" s="254"/>
      <c r="E200" s="254"/>
      <c r="F200" s="254"/>
      <c r="G200" s="254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162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78" t="str">
        <f>C200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00" s="150"/>
      <c r="BC200" s="150"/>
      <c r="BD200" s="150"/>
      <c r="BE200" s="150"/>
      <c r="BF200" s="150"/>
      <c r="BG200" s="150"/>
      <c r="BH200" s="150"/>
    </row>
    <row r="201" spans="1:60">
      <c r="A201" s="3"/>
      <c r="B201" s="4"/>
      <c r="C201" s="193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E201">
        <v>15</v>
      </c>
      <c r="AF201">
        <v>21</v>
      </c>
      <c r="AG201" t="s">
        <v>109</v>
      </c>
    </row>
    <row r="202" spans="1:60">
      <c r="A202" s="153"/>
      <c r="B202" s="154" t="s">
        <v>29</v>
      </c>
      <c r="C202" s="194"/>
      <c r="D202" s="155"/>
      <c r="E202" s="156"/>
      <c r="F202" s="156"/>
      <c r="G202" s="187">
        <f>G8+G18+G38+G62+G65+G93+G96+G98+G116+G118+G120+G143+G159+G164+G182+G184+G191+G198</f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E202">
        <f>SUMIF(L7:L200,AE201,G7:G200)</f>
        <v>0</v>
      </c>
      <c r="AF202">
        <f>SUMIF(L7:L200,AF201,G7:G200)</f>
        <v>0</v>
      </c>
      <c r="AG202" t="s">
        <v>388</v>
      </c>
    </row>
    <row r="203" spans="1:60">
      <c r="C203" s="195"/>
      <c r="D203" s="10"/>
      <c r="AG203" t="s">
        <v>390</v>
      </c>
    </row>
    <row r="204" spans="1:60">
      <c r="D204" s="10"/>
    </row>
    <row r="205" spans="1:60">
      <c r="D205" s="10"/>
    </row>
    <row r="206" spans="1:60">
      <c r="D206" s="10"/>
    </row>
    <row r="207" spans="1:60">
      <c r="D207" s="10"/>
    </row>
    <row r="208" spans="1:60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41">
    <mergeCell ref="C33:G33"/>
    <mergeCell ref="A1:G1"/>
    <mergeCell ref="C2:G2"/>
    <mergeCell ref="C3:G3"/>
    <mergeCell ref="C4:G4"/>
    <mergeCell ref="C10:G10"/>
    <mergeCell ref="C13:G13"/>
    <mergeCell ref="C16:G16"/>
    <mergeCell ref="C20:G20"/>
    <mergeCell ref="C23:G23"/>
    <mergeCell ref="C26:G26"/>
    <mergeCell ref="C32:G32"/>
    <mergeCell ref="C75:G75"/>
    <mergeCell ref="C34:G34"/>
    <mergeCell ref="C35:G35"/>
    <mergeCell ref="C40:G40"/>
    <mergeCell ref="C43:G43"/>
    <mergeCell ref="C46:G46"/>
    <mergeCell ref="C50:G50"/>
    <mergeCell ref="C64:G64"/>
    <mergeCell ref="C67:G67"/>
    <mergeCell ref="C69:G69"/>
    <mergeCell ref="C72:G72"/>
    <mergeCell ref="C74:G74"/>
    <mergeCell ref="C161:G161"/>
    <mergeCell ref="C78:G78"/>
    <mergeCell ref="C79:G79"/>
    <mergeCell ref="C81:G81"/>
    <mergeCell ref="C88:G88"/>
    <mergeCell ref="C95:G95"/>
    <mergeCell ref="C115:G115"/>
    <mergeCell ref="C122:G122"/>
    <mergeCell ref="C124:G124"/>
    <mergeCell ref="C126:G126"/>
    <mergeCell ref="C142:G142"/>
    <mergeCell ref="C147:G147"/>
    <mergeCell ref="C188:G188"/>
    <mergeCell ref="C193:G193"/>
    <mergeCell ref="C195:G195"/>
    <mergeCell ref="C197:G197"/>
    <mergeCell ref="C200:G20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KOL-006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KOL-006 Pol'!Názvy_tisku</vt:lpstr>
      <vt:lpstr>oadresa</vt:lpstr>
      <vt:lpstr>Stavba!Objednatel</vt:lpstr>
      <vt:lpstr>Stavba!Objekt</vt:lpstr>
      <vt:lpstr>'01 KOL-006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Sarka</cp:lastModifiedBy>
  <cp:lastPrinted>2019-03-19T12:27:02Z</cp:lastPrinted>
  <dcterms:created xsi:type="dcterms:W3CDTF">2009-04-08T07:15:50Z</dcterms:created>
  <dcterms:modified xsi:type="dcterms:W3CDTF">2020-04-15T12:33:26Z</dcterms:modified>
</cp:coreProperties>
</file>